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codeName="ThisWorkbook"/>
  <mc:AlternateContent xmlns:mc="http://schemas.openxmlformats.org/markup-compatibility/2006">
    <mc:Choice Requires="x15">
      <x15ac:absPath xmlns:x15ac="http://schemas.microsoft.com/office/spreadsheetml/2010/11/ac" url="C:\_Date\Access Capital IFN SA\BNR\Raportari\iunie 2022\de trimis diana\"/>
    </mc:Choice>
  </mc:AlternateContent>
  <xr:revisionPtr revIDLastSave="0" documentId="13_ncr:1_{4D402562-4FCD-4B4C-895B-B478C2F89DA8}" xr6:coauthVersionLast="47" xr6:coauthVersionMax="47" xr10:uidLastSave="{00000000-0000-0000-0000-000000000000}"/>
  <bookViews>
    <workbookView xWindow="-120" yWindow="-120" windowWidth="29040" windowHeight="15840" tabRatio="684" activeTab="3" xr2:uid="{00000000-000D-0000-FFFF-FFFF00000000}"/>
  </bookViews>
  <sheets>
    <sheet name="Parametri" sheetId="1" r:id="rId1"/>
    <sheet name="Data Sources" sheetId="2" r:id="rId2"/>
    <sheet name="Unique Combinations" sheetId="3" r:id="rId3"/>
    <sheet name="Anexa 1" sheetId="4" r:id="rId4"/>
    <sheet name="Anexa 2" sheetId="5" r:id="rId5"/>
    <sheet name="Validari" sheetId="6" r:id="rId6"/>
    <sheet name="Instrumente AN1" sheetId="7" r:id="rId7"/>
    <sheet name="Instrumente AN2" sheetId="8" r:id="rId8"/>
    <sheet name="Tari" sheetId="9" r:id="rId9"/>
  </sheets>
  <definedNames>
    <definedName name="_xlnm._FilterDatabase" localSheetId="1" hidden="1">'Data Sources'!$A$1:$X$214</definedName>
    <definedName name="_xlnm.Print_Area" localSheetId="4">'Anexa 2'!$A$1:$N$41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8" i="5" l="1"/>
  <c r="G26" i="4"/>
  <c r="C39" i="5"/>
  <c r="H47" i="4"/>
  <c r="G47" i="4"/>
  <c r="B47" i="4"/>
  <c r="G20" i="3" l="1"/>
  <c r="G21" i="3"/>
  <c r="G22" i="3"/>
  <c r="H46" i="4" l="1"/>
  <c r="B46" i="4"/>
  <c r="G46" i="4"/>
  <c r="C29" i="5"/>
  <c r="G37" i="4"/>
  <c r="B36" i="4"/>
  <c r="G48" i="4"/>
  <c r="K219" i="2"/>
  <c r="J219" i="2"/>
  <c r="M219" i="2"/>
  <c r="L219" i="2"/>
  <c r="G25" i="4"/>
  <c r="B25" i="4"/>
  <c r="G24" i="4"/>
  <c r="G23" i="4"/>
  <c r="B24" i="4"/>
  <c r="L221" i="2" l="1"/>
  <c r="I39" i="5" l="1"/>
  <c r="J39" i="5"/>
  <c r="D38" i="5"/>
  <c r="C38" i="5"/>
  <c r="D37" i="5"/>
  <c r="C37" i="5"/>
  <c r="I36" i="5"/>
  <c r="C36" i="5"/>
  <c r="G36" i="5" s="1"/>
  <c r="I35" i="5"/>
  <c r="C35" i="5"/>
  <c r="G35" i="5" s="1"/>
  <c r="D34" i="5"/>
  <c r="C34" i="5"/>
  <c r="G34" i="5" s="1"/>
  <c r="D33" i="5"/>
  <c r="C33" i="5"/>
  <c r="I32" i="5"/>
  <c r="C32" i="5"/>
  <c r="J32" i="5" s="1"/>
  <c r="I29" i="5"/>
  <c r="H29" i="5"/>
  <c r="D27" i="5"/>
  <c r="C27" i="5"/>
  <c r="D26" i="5"/>
  <c r="C26" i="5"/>
  <c r="I25" i="5"/>
  <c r="C25" i="5"/>
  <c r="J25" i="5" s="1"/>
  <c r="I24" i="5"/>
  <c r="C24" i="5"/>
  <c r="G24" i="5" s="1"/>
  <c r="I23" i="5"/>
  <c r="C23" i="5"/>
  <c r="H23" i="5" s="1"/>
  <c r="I22" i="5"/>
  <c r="C22" i="5"/>
  <c r="J22" i="5" s="1"/>
  <c r="I21" i="5"/>
  <c r="C21" i="5"/>
  <c r="J21" i="5" s="1"/>
  <c r="I20" i="5"/>
  <c r="C20" i="5"/>
  <c r="G20" i="5" s="1"/>
  <c r="I19" i="5"/>
  <c r="C19" i="5"/>
  <c r="J19" i="5" s="1"/>
  <c r="D18" i="5"/>
  <c r="C18" i="5"/>
  <c r="D17" i="5"/>
  <c r="C17" i="5"/>
  <c r="G17" i="5" s="1"/>
  <c r="D16" i="5"/>
  <c r="C16" i="5"/>
  <c r="G16" i="5" s="1"/>
  <c r="D15" i="5"/>
  <c r="C15" i="5"/>
  <c r="D14" i="5"/>
  <c r="C14" i="5"/>
  <c r="I13" i="5"/>
  <c r="C13" i="5"/>
  <c r="J13" i="5" s="1"/>
  <c r="B7" i="5"/>
  <c r="AB1" i="5"/>
  <c r="H45" i="4"/>
  <c r="G45" i="4"/>
  <c r="B45" i="4"/>
  <c r="H44" i="4"/>
  <c r="G44" i="4"/>
  <c r="B44" i="4"/>
  <c r="H43" i="4"/>
  <c r="G43" i="4"/>
  <c r="B43" i="4"/>
  <c r="H42" i="4"/>
  <c r="G42" i="4"/>
  <c r="B42" i="4"/>
  <c r="H41" i="4"/>
  <c r="G41" i="4"/>
  <c r="B41" i="4"/>
  <c r="H40" i="4"/>
  <c r="G40" i="4"/>
  <c r="B40" i="4"/>
  <c r="H39" i="4"/>
  <c r="G39" i="4"/>
  <c r="B39" i="4"/>
  <c r="H38" i="4"/>
  <c r="G38" i="4"/>
  <c r="G36" i="4" s="1"/>
  <c r="B38" i="4"/>
  <c r="H37" i="4"/>
  <c r="B37" i="4"/>
  <c r="H33" i="4"/>
  <c r="G33" i="4"/>
  <c r="B33" i="4"/>
  <c r="H32" i="4"/>
  <c r="G32" i="4"/>
  <c r="B32" i="4"/>
  <c r="H31" i="4"/>
  <c r="B31" i="4"/>
  <c r="H30" i="4"/>
  <c r="G30" i="4"/>
  <c r="B30" i="4"/>
  <c r="H29" i="4"/>
  <c r="G29" i="4"/>
  <c r="B29" i="4"/>
  <c r="H28" i="4"/>
  <c r="B28" i="4"/>
  <c r="H27" i="4"/>
  <c r="G27" i="4"/>
  <c r="B27" i="4"/>
  <c r="H26" i="4"/>
  <c r="B26" i="4"/>
  <c r="H23" i="4"/>
  <c r="B23" i="4"/>
  <c r="H22" i="4"/>
  <c r="G22" i="4"/>
  <c r="B22" i="4"/>
  <c r="H21" i="4"/>
  <c r="G21" i="4"/>
  <c r="B21" i="4"/>
  <c r="H20" i="4"/>
  <c r="G20" i="4"/>
  <c r="B20" i="4"/>
  <c r="H19" i="4"/>
  <c r="G19" i="4"/>
  <c r="B19" i="4"/>
  <c r="H18" i="4"/>
  <c r="G18" i="4"/>
  <c r="B18" i="4"/>
  <c r="H17" i="4"/>
  <c r="G17" i="4"/>
  <c r="B17" i="4"/>
  <c r="B12" i="4"/>
  <c r="B11" i="4"/>
  <c r="B9" i="4"/>
  <c r="B8" i="4"/>
  <c r="C6" i="4"/>
  <c r="H4" i="4"/>
  <c r="H3" i="4"/>
  <c r="H24" i="3"/>
  <c r="G24" i="3"/>
  <c r="F24" i="3"/>
  <c r="H23" i="3"/>
  <c r="G23" i="3"/>
  <c r="F23" i="3"/>
  <c r="H22" i="3"/>
  <c r="F22" i="3"/>
  <c r="H21" i="3"/>
  <c r="F21" i="3"/>
  <c r="H20" i="3"/>
  <c r="F20" i="3"/>
  <c r="H19" i="3"/>
  <c r="G19" i="3"/>
  <c r="F19" i="3"/>
  <c r="H18" i="3"/>
  <c r="G18" i="3"/>
  <c r="F18" i="3"/>
  <c r="H17" i="3"/>
  <c r="G17" i="3"/>
  <c r="F17" i="3"/>
  <c r="H16" i="3"/>
  <c r="G16" i="3"/>
  <c r="F16" i="3"/>
  <c r="H15" i="3"/>
  <c r="G15" i="3"/>
  <c r="F15" i="3"/>
  <c r="H14" i="3"/>
  <c r="G14" i="3"/>
  <c r="F14" i="3"/>
  <c r="H13" i="3"/>
  <c r="G13" i="3"/>
  <c r="F13" i="3"/>
  <c r="H12" i="3"/>
  <c r="G12" i="3"/>
  <c r="F12" i="3"/>
  <c r="H11" i="3"/>
  <c r="G11" i="3"/>
  <c r="F11" i="3"/>
  <c r="H10" i="3"/>
  <c r="G10" i="3"/>
  <c r="F10" i="3"/>
  <c r="H9" i="3"/>
  <c r="G9" i="3"/>
  <c r="F9" i="3"/>
  <c r="H8" i="3"/>
  <c r="G8" i="3"/>
  <c r="F8" i="3"/>
  <c r="H7" i="3"/>
  <c r="G7" i="3"/>
  <c r="F7" i="3"/>
  <c r="H6" i="3"/>
  <c r="G6" i="3"/>
  <c r="F6" i="3"/>
  <c r="H5" i="3"/>
  <c r="G5" i="3"/>
  <c r="F5" i="3"/>
  <c r="H4" i="3"/>
  <c r="G4" i="3"/>
  <c r="F4" i="3"/>
  <c r="H3" i="3"/>
  <c r="G3" i="3"/>
  <c r="F3" i="3"/>
  <c r="H2" i="3"/>
  <c r="G2" i="3"/>
  <c r="F2" i="3"/>
  <c r="P30" i="4" l="1"/>
  <c r="P29" i="4"/>
  <c r="J17" i="5"/>
  <c r="J16" i="5"/>
  <c r="J33" i="5"/>
  <c r="J34" i="5"/>
  <c r="J14" i="5"/>
  <c r="F19" i="5"/>
  <c r="G22" i="5"/>
  <c r="H22" i="5"/>
  <c r="J23" i="5"/>
  <c r="J36" i="5"/>
  <c r="G19" i="5"/>
  <c r="J37" i="5"/>
  <c r="J29" i="5"/>
  <c r="I34" i="5"/>
  <c r="F23" i="5"/>
  <c r="J15" i="5"/>
  <c r="J18" i="5"/>
  <c r="H20" i="5"/>
  <c r="H16" i="5"/>
  <c r="G18" i="5"/>
  <c r="H24" i="5"/>
  <c r="H37" i="5"/>
  <c r="J20" i="5"/>
  <c r="H33" i="5"/>
  <c r="H35" i="5"/>
  <c r="J24" i="5"/>
  <c r="H19" i="5"/>
  <c r="G23" i="5"/>
  <c r="G29" i="5"/>
  <c r="G33" i="5"/>
  <c r="J35" i="5"/>
  <c r="H14" i="5"/>
  <c r="F35" i="5"/>
  <c r="F18" i="5"/>
  <c r="F22" i="5"/>
  <c r="H36" i="5"/>
  <c r="C12" i="5"/>
  <c r="F14" i="5"/>
  <c r="G15" i="5"/>
  <c r="H17" i="5"/>
  <c r="I18" i="5"/>
  <c r="G21" i="5"/>
  <c r="G25" i="5"/>
  <c r="D31" i="5"/>
  <c r="I31" i="5" s="1"/>
  <c r="G32" i="5"/>
  <c r="F37" i="5"/>
  <c r="F39" i="5"/>
  <c r="F34" i="5"/>
  <c r="F16" i="5"/>
  <c r="F17" i="5"/>
  <c r="F33" i="5"/>
  <c r="C31" i="5"/>
  <c r="H34" i="5"/>
  <c r="D12" i="5"/>
  <c r="G13" i="5"/>
  <c r="G14" i="5"/>
  <c r="H15" i="5"/>
  <c r="I16" i="5"/>
  <c r="I17" i="5"/>
  <c r="F20" i="5"/>
  <c r="H21" i="5"/>
  <c r="F24" i="5"/>
  <c r="H25" i="5"/>
  <c r="H32" i="5"/>
  <c r="I33" i="5"/>
  <c r="F36" i="5"/>
  <c r="G37" i="5"/>
  <c r="G39" i="5"/>
  <c r="F15" i="5"/>
  <c r="H18" i="5"/>
  <c r="F21" i="5"/>
  <c r="F25" i="5"/>
  <c r="H13" i="5"/>
  <c r="I15" i="5"/>
  <c r="F29" i="5"/>
  <c r="H39" i="5"/>
  <c r="I14" i="5"/>
  <c r="I37" i="5"/>
  <c r="P32" i="4" l="1"/>
  <c r="F13" i="5"/>
  <c r="I12" i="5"/>
  <c r="J12" i="5"/>
  <c r="H31" i="5"/>
  <c r="G31" i="5"/>
  <c r="F31" i="5"/>
  <c r="F32" i="5"/>
  <c r="H12" i="5"/>
  <c r="G12" i="5"/>
  <c r="F12" i="5"/>
</calcChain>
</file>

<file path=xl/sharedStrings.xml><?xml version="1.0" encoding="utf-8"?>
<sst xmlns="http://schemas.openxmlformats.org/spreadsheetml/2006/main" count="2865" uniqueCount="929">
  <si>
    <t>Locatie:</t>
  </si>
  <si>
    <t>Principal</t>
  </si>
  <si>
    <t>Sistem Contabil:</t>
  </si>
  <si>
    <t>BNR</t>
  </si>
  <si>
    <t>Data raportare:</t>
  </si>
  <si>
    <t>Denumirea IFN:</t>
  </si>
  <si>
    <t>ACCESS CAPITAL IFN SA</t>
  </si>
  <si>
    <t>CUI:</t>
  </si>
  <si>
    <t>Cale export:</t>
  </si>
  <si>
    <t>D:\</t>
  </si>
  <si>
    <t>Intocmit</t>
  </si>
  <si>
    <t>Nume</t>
  </si>
  <si>
    <t>Functie</t>
  </si>
  <si>
    <t>Telefon</t>
  </si>
  <si>
    <t>E-mail</t>
  </si>
  <si>
    <t>Transmis</t>
  </si>
  <si>
    <t>Rulare raportare Statistica</t>
  </si>
  <si>
    <t>1. Introduceti datele aferente raportarii (Worksheet 'Parametri')</t>
  </si>
  <si>
    <t>2. Actualizati Sursa de date (Worksheet 'Data Sources' - Refresh)</t>
  </si>
  <si>
    <t>3. Anexa 1 - Buton Genereaza Anexa 1</t>
  </si>
  <si>
    <t>4. Anexa 2 - Se calculeaza automat dupa actualizarea sursei de date</t>
  </si>
  <si>
    <t>5. Export xml - Sheet 'Parametri' Buton Export XML.</t>
  </si>
  <si>
    <t>ContractId</t>
  </si>
  <si>
    <t>ContractSiteId</t>
  </si>
  <si>
    <t>ContractNumber</t>
  </si>
  <si>
    <t>PartnerId</t>
  </si>
  <si>
    <t>PartnerCode</t>
  </si>
  <si>
    <t>PartnerName</t>
  </si>
  <si>
    <t>AccountSymbol</t>
  </si>
  <si>
    <t>AccountId</t>
  </si>
  <si>
    <t>CurrencyCode</t>
  </si>
  <si>
    <t>ClosingBalance|Debit</t>
  </si>
  <si>
    <t>ClosingBalance|Credit</t>
  </si>
  <si>
    <t>EqClosingBalance|Debit</t>
  </si>
  <si>
    <t>EqClosingBalance|Credit</t>
  </si>
  <si>
    <t>AN2</t>
  </si>
  <si>
    <t>Scadenta</t>
  </si>
  <si>
    <t>ScadentaCod</t>
  </si>
  <si>
    <t>Tara</t>
  </si>
  <si>
    <t>CodESA</t>
  </si>
  <si>
    <t>Destinatie</t>
  </si>
  <si>
    <t>Active_cotate</t>
  </si>
  <si>
    <t>Leas_Op</t>
  </si>
  <si>
    <t>Atasata</t>
  </si>
  <si>
    <t>Activitate</t>
  </si>
  <si>
    <t>AN1</t>
  </si>
  <si>
    <t>RON</t>
  </si>
  <si>
    <t>A1</t>
  </si>
  <si>
    <t>RO</t>
  </si>
  <si>
    <t>S11</t>
  </si>
  <si>
    <t>Alte scopuri</t>
  </si>
  <si>
    <t>Cotate</t>
  </si>
  <si>
    <t>STEFAN N</t>
  </si>
  <si>
    <t>S14</t>
  </si>
  <si>
    <t>MIDIA INTERNATIONAL SA</t>
  </si>
  <si>
    <t>XD LOGISTIC POINT SRL</t>
  </si>
  <si>
    <t>LISANDRU ELENA</t>
  </si>
  <si>
    <t>EUROHOTELS SRL</t>
  </si>
  <si>
    <t>PME MAINTENANCE TOP S.R.L.</t>
  </si>
  <si>
    <t>ROMCONSTRUCT GLASS SRL</t>
  </si>
  <si>
    <t>ZARAGOO INTERNATIONAL SRL</t>
  </si>
  <si>
    <t>DANILIUC M. CONSTANTIN-RADU - CABINET DE AVOCAT</t>
  </si>
  <si>
    <t>DIANA SOFT SRL</t>
  </si>
  <si>
    <t>TIRIAC AUTO SRL</t>
  </si>
  <si>
    <t>PLASTY PROD SA</t>
  </si>
  <si>
    <t>ROCOPY SYSTEM SRL</t>
  </si>
  <si>
    <t>CUMPANA 1993 SRL</t>
  </si>
  <si>
    <t>GRAIN SISTEM SERVICE SRL</t>
  </si>
  <si>
    <t>W.K.A. RO VISION SRL</t>
  </si>
  <si>
    <t>CONTUR TEAM SERVICES S.R.L.</t>
  </si>
  <si>
    <t>ROROM EXPERT SRL</t>
  </si>
  <si>
    <t>HASHTAG MEDIA SRL</t>
  </si>
  <si>
    <t>ADMIN TOOLS S.R.L.</t>
  </si>
  <si>
    <t>TERMENE JUST SRL</t>
  </si>
  <si>
    <t>LUK BOREAL MEDICAL SRL</t>
  </si>
  <si>
    <t>BLOOM COMMUNICATION SRL</t>
  </si>
  <si>
    <t>FAN COURIER EXPRESS SRL</t>
  </si>
  <si>
    <t>UP ROMÂNIA S.R.L.</t>
  </si>
  <si>
    <t>BANCA TRANSILVANIA SA</t>
  </si>
  <si>
    <t>AKIM AUDIT &amp; ACCOUNTING SRL</t>
  </si>
  <si>
    <t>TIRIAC LEASING IFN SA</t>
  </si>
  <si>
    <t>DANTE INTERNATIONAL SA</t>
  </si>
  <si>
    <t>OFICIUL REGISTRULUI COMERŢULUI DE PE LÂNGĂ TRIBUNALUL CONSTANŢAONR</t>
  </si>
  <si>
    <t>WORKSHOP PRINT S.R.L.</t>
  </si>
  <si>
    <t>DIRECTIA GENERALA A FINANTELOR PUBLICE</t>
  </si>
  <si>
    <t>BIROU INDIVIDUAL NOTARIAL CHIVU N. NICOLAE-BOGDAN</t>
  </si>
  <si>
    <t>SOCIETATE PROFESIONALA NOTARIALA PISTALU ELENA SI DELIORGA MARIA - CRISTINA</t>
  </si>
  <si>
    <t>OMV PETROM MARKETING SRL</t>
  </si>
  <si>
    <t>S124</t>
  </si>
  <si>
    <t>TWILIO IRELAND LIMITED</t>
  </si>
  <si>
    <t>ORANGE ROMANIA SA</t>
  </si>
  <si>
    <t>NOVANIS CONF SRL</t>
  </si>
  <si>
    <t>SELGROS CASH &amp; CARRY SRL</t>
  </si>
  <si>
    <t>DEDEMAN SRL</t>
  </si>
  <si>
    <t>GARDEN SHOP SERVICES S.A.</t>
  </si>
  <si>
    <t>ARABESQUE SRL</t>
  </si>
  <si>
    <t>REGENCY COMPANY SRL</t>
  </si>
  <si>
    <t>KEYS OUTLET GROUP S.R.L.</t>
  </si>
  <si>
    <t>RCS &amp; RDS SA</t>
  </si>
  <si>
    <t>ROMANIA HYPERMARCHE SA</t>
  </si>
  <si>
    <t>EVOLUTION PREST SYSTEMS SRL</t>
  </si>
  <si>
    <t>FREEN RESTAURANT SRL</t>
  </si>
  <si>
    <t>MOL ROMANIA PETROLEUM PRODUCTS SRL</t>
  </si>
  <si>
    <t>SOF SERVICE SRL</t>
  </si>
  <si>
    <t>WATER POWER ENERGY S.A.</t>
  </si>
  <si>
    <t>ALTEX ROMANIA SRL</t>
  </si>
  <si>
    <t>LUKOIL ROMANIA SRL</t>
  </si>
  <si>
    <t>AUCHAN ROMÂNIA SA</t>
  </si>
  <si>
    <t>ELECTRONIC WORLD SRL</t>
  </si>
  <si>
    <t>ESSET</t>
  </si>
  <si>
    <t>RIK SRL</t>
  </si>
  <si>
    <t>Theano GmbH</t>
  </si>
  <si>
    <t>BRICOSTORE ROMANIA SA</t>
  </si>
  <si>
    <t>FIVE-HOLDING SA</t>
  </si>
  <si>
    <t>ELECTRO DOVIS SRL</t>
  </si>
  <si>
    <t>PULS PRINTING SRL</t>
  </si>
  <si>
    <t>PROFI ROM FOOD SRL</t>
  </si>
  <si>
    <t>VIVAL SERV SRL</t>
  </si>
  <si>
    <t>PANCOREX FOREVER SRL</t>
  </si>
  <si>
    <t>P8</t>
  </si>
  <si>
    <t>P10</t>
  </si>
  <si>
    <t>A17</t>
  </si>
  <si>
    <t>A18</t>
  </si>
  <si>
    <t>A16</t>
  </si>
  <si>
    <t>P1</t>
  </si>
  <si>
    <t>P2</t>
  </si>
  <si>
    <t>3538.A</t>
  </si>
  <si>
    <t>Fiverr International Ltd</t>
  </si>
  <si>
    <t>202111.LC</t>
  </si>
  <si>
    <t>A5</t>
  </si>
  <si>
    <t>A5d</t>
  </si>
  <si>
    <t>ROMPETROL DOWNSTREAM SRL</t>
  </si>
  <si>
    <t>3532802.A</t>
  </si>
  <si>
    <t>20912.ALTE_TS</t>
  </si>
  <si>
    <t>2027111.D.LC</t>
  </si>
  <si>
    <t>209712.D.ALTE_TS</t>
  </si>
  <si>
    <t>35813.LE</t>
  </si>
  <si>
    <t>3587.LE</t>
  </si>
  <si>
    <t>Order1</t>
  </si>
  <si>
    <t>Order2</t>
  </si>
  <si>
    <t>Value</t>
  </si>
  <si>
    <t>S123</t>
  </si>
  <si>
    <t>A2</t>
  </si>
  <si>
    <t>A9</t>
  </si>
  <si>
    <t>A5c</t>
  </si>
  <si>
    <t>P3</t>
  </si>
  <si>
    <t>Anexa nr. III.1</t>
  </si>
  <si>
    <t>CUI</t>
  </si>
  <si>
    <t xml:space="preserve">Situatia activelor si pasivelor bilantiere existente in sold </t>
  </si>
  <si>
    <t>Denumire</t>
  </si>
  <si>
    <t>la data de:</t>
  </si>
  <si>
    <t>Intocmit:</t>
  </si>
  <si>
    <t>Nume si prenume:</t>
  </si>
  <si>
    <t>Telefon:</t>
  </si>
  <si>
    <t>Transmis:</t>
  </si>
  <si>
    <t>- unitati -</t>
  </si>
  <si>
    <t>Cod rand</t>
  </si>
  <si>
    <t>Active/Pasive</t>
  </si>
  <si>
    <t xml:space="preserve">Cod              Scadenta </t>
  </si>
  <si>
    <t>Cod ISO*)ŢARA</t>
  </si>
  <si>
    <t>Cod Sector Institutional</t>
  </si>
  <si>
    <t>MONEDA               (Cod ISO)</t>
  </si>
  <si>
    <t xml:space="preserve"> VALOAREA TOTALĂ, inclusiv creanţa/datoria ataşată</t>
  </si>
  <si>
    <t xml:space="preserve">  Creanta/datoria atasata</t>
  </si>
  <si>
    <t>A</t>
  </si>
  <si>
    <t>B</t>
  </si>
  <si>
    <t>C</t>
  </si>
  <si>
    <t>D</t>
  </si>
  <si>
    <t>E</t>
  </si>
  <si>
    <t>F</t>
  </si>
  <si>
    <t>G</t>
  </si>
  <si>
    <t>S1260</t>
  </si>
  <si>
    <t>P9</t>
  </si>
  <si>
    <t>Alte pasive</t>
  </si>
  <si>
    <t>Anexa nr. III.2</t>
  </si>
  <si>
    <t>Situatia principalelor active si pasive bilantiere in echivalent lei</t>
  </si>
  <si>
    <t>existente in sold la data de:</t>
  </si>
  <si>
    <t>- echivalent lei -</t>
  </si>
  <si>
    <t>val - activ</t>
  </si>
  <si>
    <t>creante - activ</t>
  </si>
  <si>
    <t>valoare - pasiv</t>
  </si>
  <si>
    <t>creante-pasiv</t>
  </si>
  <si>
    <t>ECHILIBRARE - Valoare totala</t>
  </si>
  <si>
    <t>ECHILIBRARE - Creanta</t>
  </si>
  <si>
    <t>Active/pasive</t>
  </si>
  <si>
    <t xml:space="preserve"> Valoarea totala, inclusiv creanţa/datoria ataşată                  (lei)   </t>
  </si>
  <si>
    <t xml:space="preserve">                        Creanta/Datoria  atasata</t>
  </si>
  <si>
    <t>E-A1 = rd. (A2+A3+A4+A5+A6+A7+A8+A9+A10+A11+A12+A13+A14+A15), col. B!</t>
  </si>
  <si>
    <t>E- rd.A1= rd. (A3+A4+A5+A6+A7+A12+A13+A15), col.C!</t>
  </si>
  <si>
    <t>E-Rd. P1= rd. (P2+P3+P4+P5+P6+P7+P8),col. B!</t>
  </si>
  <si>
    <t>E-Rd. P1= rd. (P3+P4+P6+P7+P8),col. C!</t>
  </si>
  <si>
    <t>E-Rd.A1=rd. P1, col. B !</t>
  </si>
  <si>
    <t>E-Rd.A1=rd. P1, col. C !</t>
  </si>
  <si>
    <t>Introducere valoare</t>
  </si>
  <si>
    <t>E-VALOAREA TOTALA este numar&gt;=0 de lungime&lt; 15!</t>
  </si>
  <si>
    <t>Introducere creanta</t>
  </si>
  <si>
    <t>E-CREANTA ATASATA este numar&gt;=0 de lungime&lt; 15!</t>
  </si>
  <si>
    <t>Valoare&gt;=creanta</t>
  </si>
  <si>
    <t>A0</t>
  </si>
  <si>
    <t>ACTIVE</t>
  </si>
  <si>
    <t>Numerar</t>
  </si>
  <si>
    <t>xxxxxxxxxxxx</t>
  </si>
  <si>
    <t>Depozite overnight</t>
  </si>
  <si>
    <t>A3</t>
  </si>
  <si>
    <t>Depozite la termen</t>
  </si>
  <si>
    <t>A4</t>
  </si>
  <si>
    <t>Alte depozite</t>
  </si>
  <si>
    <t>Credite acordate</t>
  </si>
  <si>
    <t>A6</t>
  </si>
  <si>
    <t>Titluri de natura datoriei deţinute</t>
  </si>
  <si>
    <t>A7</t>
  </si>
  <si>
    <t>Acţiuni cotate</t>
  </si>
  <si>
    <t>A8</t>
  </si>
  <si>
    <t>Acţiuni necotate</t>
  </si>
  <si>
    <t>Alte participaţii</t>
  </si>
  <si>
    <t>A10</t>
  </si>
  <si>
    <t>Acţiuni/unităţi ale fondurilor de piaţă monetară (FPM)</t>
  </si>
  <si>
    <t>A11</t>
  </si>
  <si>
    <t>Acţiuni/unităţi de fond ale fondurilor de investiţii, altele decât cele de piaţă monetară</t>
  </si>
  <si>
    <t>A12</t>
  </si>
  <si>
    <t>Provizioane pentru executarea garanţiilor standardizate</t>
  </si>
  <si>
    <t>A13</t>
  </si>
  <si>
    <t>Instrumente financiare derivate şi opţiuni pe acţiuni ale angajaţilor</t>
  </si>
  <si>
    <t>A14</t>
  </si>
  <si>
    <t>Credite comerciale şi avansuri acordate</t>
  </si>
  <si>
    <t>A15</t>
  </si>
  <si>
    <t>Alte sume de primit, exclusiv credite comerciale şi avansuri</t>
  </si>
  <si>
    <t>Active fixe</t>
  </si>
  <si>
    <t>Alte active</t>
  </si>
  <si>
    <t>P0</t>
  </si>
  <si>
    <t>PASIVE</t>
  </si>
  <si>
    <t>Capital şi rezerve</t>
  </si>
  <si>
    <t>Credite primite</t>
  </si>
  <si>
    <t>Titluri de natura datoriei emise</t>
  </si>
  <si>
    <t>P4</t>
  </si>
  <si>
    <t>P5</t>
  </si>
  <si>
    <t>P6</t>
  </si>
  <si>
    <t>Credite comerciale şi avansuri primite</t>
  </si>
  <si>
    <t>P7</t>
  </si>
  <si>
    <t>Alte sume de plătit, exclusiv credite comerciale şi avansuri</t>
  </si>
  <si>
    <t>Soldurile exprimate in alte monede sunt convertite in lei la cursul de schimb al pietei valutare comunicat de BNR in ultima zi bancara a lunii pentru care se face raportarea.</t>
  </si>
  <si>
    <t>AN1 fara TARA</t>
  </si>
  <si>
    <t>AN1 fara Scad</t>
  </si>
  <si>
    <t>AN1 fara creante atasate</t>
  </si>
  <si>
    <t xml:space="preserve">            </t>
  </si>
  <si>
    <t>A40</t>
  </si>
  <si>
    <t>ACTIVE ŞI PASIVE BILANŢIERE ale institutiilor financiare nebancare</t>
  </si>
  <si>
    <t>COD</t>
  </si>
  <si>
    <t>DESCRIERE</t>
  </si>
  <si>
    <t>A5a</t>
  </si>
  <si>
    <t>Credite acordate gospodăriilor populaţiei şi instituţiilor fără scop lucrativ în serviciul gospodăriilor populaţiei, din care pentru: - consum</t>
  </si>
  <si>
    <t>A5b</t>
  </si>
  <si>
    <t>Credite acordate gospodăriilor populaţiei şi instituţiilor fără scop lucrativ în serviciul gospodăriilor populaţiei, din care pentru: - locuinţe</t>
  </si>
  <si>
    <t>Credite acordate gospodăriilor populaţiei şi instituţiilor fără scop lucrativ în serviciul gospodăriilor populaţiei, din care pentru: - alte scopuri</t>
  </si>
  <si>
    <t>Credite acordate altor sectoare instituţionale</t>
  </si>
  <si>
    <t>Acţiuni/unităţi ale fondurilor de investiţii, altele decât cele de piaţă monetară</t>
  </si>
  <si>
    <t>Instrumente financiare derivate</t>
  </si>
  <si>
    <t>Opţiuni pe acţiuni ale angajaţilor</t>
  </si>
  <si>
    <t>Capital şi rezerve, din care:</t>
  </si>
  <si>
    <t>-capital social/capital de dotare</t>
  </si>
  <si>
    <t>Total active, din care:</t>
  </si>
  <si>
    <t>Total pasive, din care:</t>
  </si>
  <si>
    <t>TARI/ORGANIZATII</t>
  </si>
  <si>
    <t>AD</t>
  </si>
  <si>
    <t>Andorra</t>
  </si>
  <si>
    <t>AE</t>
  </si>
  <si>
    <t>Emiratele Arabe Unite</t>
  </si>
  <si>
    <t>AF</t>
  </si>
  <si>
    <t>Afganistan</t>
  </si>
  <si>
    <t>AG</t>
  </si>
  <si>
    <t>Antigua şi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</si>
  <si>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</si>
  <si>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</si>
  <si>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</si>
  <si>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</si>
  <si>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</si>
  <si>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</si>
  <si>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</si>
  <si>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</si>
  <si>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AQ</t>
  </si>
  <si>
    <t>Antarctica</t>
  </si>
  <si>
    <t>AR</t>
  </si>
  <si>
    <t>Argentina</t>
  </si>
  <si>
    <t>AS</t>
  </si>
  <si>
    <t>Samoa Americană</t>
  </si>
  <si>
    <t>AT</t>
  </si>
  <si>
    <t>Austria</t>
  </si>
  <si>
    <t>AU</t>
  </si>
  <si>
    <t>Australia</t>
  </si>
  <si>
    <t>AW</t>
  </si>
  <si>
    <t>Aruba</t>
  </si>
  <si>
    <t>AX</t>
  </si>
  <si>
    <t>Insulele Aland (provincie a Finlandei)</t>
  </si>
  <si>
    <t>AZ</t>
  </si>
  <si>
    <t>Azerbaidjan</t>
  </si>
  <si>
    <t>BA</t>
  </si>
  <si>
    <t>Bosnia şi Herţegovina</t>
  </si>
  <si>
    <t>BB</t>
  </si>
  <si>
    <t>Barbados</t>
  </si>
  <si>
    <t>BD</t>
  </si>
  <si>
    <t>Bangladesh</t>
  </si>
  <si>
    <t>BE</t>
  </si>
  <si>
    <t>Belgia</t>
  </si>
  <si>
    <t>BF</t>
  </si>
  <si>
    <t>Burkina Faso</t>
  </si>
  <si>
    <t>BG</t>
  </si>
  <si>
    <t>Bulgaria</t>
  </si>
  <si>
    <t>BH</t>
  </si>
  <si>
    <t>Bahrein</t>
  </si>
  <si>
    <t>BI</t>
  </si>
  <si>
    <t>Burundi</t>
  </si>
  <si>
    <t>BJ</t>
  </si>
  <si>
    <t>Benin</t>
  </si>
  <si>
    <t>BL</t>
  </si>
  <si>
    <t>Saint Barthelemy</t>
  </si>
  <si>
    <t>BM</t>
  </si>
  <si>
    <t>Bermude (Insulele)</t>
  </si>
  <si>
    <t>BN</t>
  </si>
  <si>
    <t>Brunei Darussalam</t>
  </si>
  <si>
    <t>BO</t>
  </si>
  <si>
    <t>Bolivia</t>
  </si>
  <si>
    <t>BQ</t>
  </si>
  <si>
    <t xml:space="preserve">Bonaire, Sint Eustatius si Saba                 </t>
  </si>
  <si>
    <t>BR</t>
  </si>
  <si>
    <t>Brazilia</t>
  </si>
  <si>
    <t>BS</t>
  </si>
  <si>
    <t>Bahamas</t>
  </si>
  <si>
    <t>BT</t>
  </si>
  <si>
    <t>Buthan</t>
  </si>
  <si>
    <t>BV</t>
  </si>
  <si>
    <t>Bouvet (Insula)</t>
  </si>
  <si>
    <t>BW</t>
  </si>
  <si>
    <t>Botswana</t>
  </si>
  <si>
    <t>BY</t>
  </si>
  <si>
    <t>Belarus (Republica)</t>
  </si>
  <si>
    <t>BZ</t>
  </si>
  <si>
    <t>Belize</t>
  </si>
  <si>
    <t>CA</t>
  </si>
  <si>
    <t>Canada</t>
  </si>
  <si>
    <t>CC</t>
  </si>
  <si>
    <t>Cocos (Keeling, Insulele)</t>
  </si>
  <si>
    <t>CD</t>
  </si>
  <si>
    <t>Congo (Republica Democrată)</t>
  </si>
  <si>
    <t>CF</t>
  </si>
  <si>
    <t>Centrafricană (Republica)</t>
  </si>
  <si>
    <t>CG</t>
  </si>
  <si>
    <t>Congo</t>
  </si>
  <si>
    <t>CH</t>
  </si>
  <si>
    <t>Elveţia</t>
  </si>
  <si>
    <t>CI</t>
  </si>
  <si>
    <t>Coasta de Fildeş</t>
  </si>
  <si>
    <t>CK</t>
  </si>
  <si>
    <t>Cook, Insulele</t>
  </si>
  <si>
    <t>CL</t>
  </si>
  <si>
    <t>Chile</t>
  </si>
  <si>
    <t>CM</t>
  </si>
  <si>
    <t>Camerun</t>
  </si>
  <si>
    <t>CN</t>
  </si>
  <si>
    <t>China</t>
  </si>
  <si>
    <t>CO</t>
  </si>
  <si>
    <t>Columbia</t>
  </si>
  <si>
    <t>CR</t>
  </si>
  <si>
    <t>Costa Rica</t>
  </si>
  <si>
    <t>CS</t>
  </si>
  <si>
    <t>Serbia si Muntenegru</t>
  </si>
  <si>
    <t>CU</t>
  </si>
  <si>
    <t>Cuba</t>
  </si>
  <si>
    <t>CV</t>
  </si>
  <si>
    <t>Capul Verde</t>
  </si>
  <si>
    <t>CW</t>
  </si>
  <si>
    <t>CURAÇAO</t>
  </si>
  <si>
    <t>CX</t>
  </si>
  <si>
    <t>Christmas (Insula)</t>
  </si>
  <si>
    <t>CY</t>
  </si>
  <si>
    <t>Cipru</t>
  </si>
  <si>
    <t>CZ</t>
  </si>
  <si>
    <t>Cehia</t>
  </si>
  <si>
    <t>DE</t>
  </si>
  <si>
    <t>Germania</t>
  </si>
  <si>
    <t>DJ</t>
  </si>
  <si>
    <t>Djibouti</t>
  </si>
  <si>
    <t>DK</t>
  </si>
  <si>
    <t>Danemarca</t>
  </si>
  <si>
    <t>DM</t>
  </si>
  <si>
    <t>Dominica</t>
  </si>
  <si>
    <t>DO</t>
  </si>
  <si>
    <t>Dominicană (Republica)</t>
  </si>
  <si>
    <t>DZ</t>
  </si>
  <si>
    <t>Algeria</t>
  </si>
  <si>
    <t>EC</t>
  </si>
  <si>
    <t>Ecuador</t>
  </si>
  <si>
    <t>EE</t>
  </si>
  <si>
    <t>Estonia</t>
  </si>
  <si>
    <t>EG</t>
  </si>
  <si>
    <t>Egipt</t>
  </si>
  <si>
    <t>EH</t>
  </si>
  <si>
    <t>Sahara de Vest</t>
  </si>
  <si>
    <t>ER</t>
  </si>
  <si>
    <t>Eritreea</t>
  </si>
  <si>
    <t>ES</t>
  </si>
  <si>
    <t>Spania</t>
  </si>
  <si>
    <t>ET</t>
  </si>
  <si>
    <t>Etiopia</t>
  </si>
  <si>
    <t>FI</t>
  </si>
  <si>
    <t>Finlanda</t>
  </si>
  <si>
    <t>FJ</t>
  </si>
  <si>
    <t>Fiji</t>
  </si>
  <si>
    <t>FK</t>
  </si>
  <si>
    <t>Falkland (Malvine, Insulele)</t>
  </si>
  <si>
    <t>FM</t>
  </si>
  <si>
    <t>Micronezia</t>
  </si>
  <si>
    <t>FO</t>
  </si>
  <si>
    <t>Faroe (Insulele)</t>
  </si>
  <si>
    <t>FR</t>
  </si>
  <si>
    <t>Franţa</t>
  </si>
  <si>
    <t>GA</t>
  </si>
  <si>
    <t>Gabon</t>
  </si>
  <si>
    <t>GB</t>
  </si>
  <si>
    <t>Marea Britanie</t>
  </si>
  <si>
    <t>GD</t>
  </si>
  <si>
    <t>Grenada</t>
  </si>
  <si>
    <t>GE</t>
  </si>
  <si>
    <t>Georgia</t>
  </si>
  <si>
    <t>GF</t>
  </si>
  <si>
    <t>Guiana Franceză</t>
  </si>
  <si>
    <t>GG</t>
  </si>
  <si>
    <t>Guernsey</t>
  </si>
  <si>
    <t>GH</t>
  </si>
  <si>
    <t>Ghana</t>
  </si>
  <si>
    <t>GI</t>
  </si>
  <si>
    <t>Gibraltar</t>
  </si>
  <si>
    <t>GL</t>
  </si>
  <si>
    <t>Groenlanda</t>
  </si>
  <si>
    <t>GM</t>
  </si>
  <si>
    <t>Gambia</t>
  </si>
  <si>
    <t>GN</t>
  </si>
  <si>
    <t>Guineea</t>
  </si>
  <si>
    <t>GP</t>
  </si>
  <si>
    <t>Guadelupa</t>
  </si>
  <si>
    <t>GQ</t>
  </si>
  <si>
    <t>Guineea Ecuatorială</t>
  </si>
  <si>
    <t>GR</t>
  </si>
  <si>
    <t>Grecia</t>
  </si>
  <si>
    <t>GS</t>
  </si>
  <si>
    <t>Georgia de Sud şi Insulele Sandwich</t>
  </si>
  <si>
    <t>GT</t>
  </si>
  <si>
    <t>Guatemala</t>
  </si>
  <si>
    <t>GU</t>
  </si>
  <si>
    <t>Guam</t>
  </si>
  <si>
    <t>GW</t>
  </si>
  <si>
    <t>Guineea-Bissau</t>
  </si>
  <si>
    <t>GY</t>
  </si>
  <si>
    <t>Guyana</t>
  </si>
  <si>
    <t>HK</t>
  </si>
  <si>
    <t>Hong Kong</t>
  </si>
  <si>
    <t>HM</t>
  </si>
  <si>
    <t>Heard şi McDonald (Insulele)</t>
  </si>
  <si>
    <t>HN</t>
  </si>
  <si>
    <t>Honduras</t>
  </si>
  <si>
    <t>HR</t>
  </si>
  <si>
    <t>Croaţia</t>
  </si>
  <si>
    <t>HT</t>
  </si>
  <si>
    <t>Haiti</t>
  </si>
  <si>
    <t>HU</t>
  </si>
  <si>
    <t>Ungaria</t>
  </si>
  <si>
    <t>ID</t>
  </si>
  <si>
    <t>Indonezia</t>
  </si>
  <si>
    <t>IE</t>
  </si>
  <si>
    <t>Irlanda</t>
  </si>
  <si>
    <t>IL</t>
  </si>
  <si>
    <t>Israel</t>
  </si>
  <si>
    <t>IM</t>
  </si>
  <si>
    <t>Man (Insula)</t>
  </si>
  <si>
    <t>IN</t>
  </si>
  <si>
    <t>India</t>
  </si>
  <si>
    <t>IO</t>
  </si>
  <si>
    <t>Oceanul Indian (Teritoriile Britanice din)</t>
  </si>
  <si>
    <t>IQ</t>
  </si>
  <si>
    <t>Irak</t>
  </si>
  <si>
    <t>IR</t>
  </si>
  <si>
    <t>Iran</t>
  </si>
  <si>
    <t>IS</t>
  </si>
  <si>
    <t>Islanda</t>
  </si>
  <si>
    <t>IT</t>
  </si>
  <si>
    <t>Italia</t>
  </si>
  <si>
    <t>JE</t>
  </si>
  <si>
    <t>Jersey</t>
  </si>
  <si>
    <t>JM</t>
  </si>
  <si>
    <t>Jamaica</t>
  </si>
  <si>
    <t>JO</t>
  </si>
  <si>
    <t>Iordania</t>
  </si>
  <si>
    <t>JP</t>
  </si>
  <si>
    <t>Japonia</t>
  </si>
  <si>
    <t>KE</t>
  </si>
  <si>
    <t>Kenya</t>
  </si>
  <si>
    <t>KG</t>
  </si>
  <si>
    <t>Kirghiztan</t>
  </si>
  <si>
    <t>KH</t>
  </si>
  <si>
    <t>Cambodgia</t>
  </si>
  <si>
    <t>KI</t>
  </si>
  <si>
    <t>Kiribati</t>
  </si>
  <si>
    <t>KM</t>
  </si>
  <si>
    <t>Comore</t>
  </si>
  <si>
    <t>KN</t>
  </si>
  <si>
    <t>Saint Kitts şi Nevis</t>
  </si>
  <si>
    <t>KP</t>
  </si>
  <si>
    <t>Coreea de Nord</t>
  </si>
  <si>
    <t>KR</t>
  </si>
  <si>
    <t>Coreea de Sud</t>
  </si>
  <si>
    <t>KW</t>
  </si>
  <si>
    <t>Kuwait</t>
  </si>
  <si>
    <t>KY</t>
  </si>
  <si>
    <t>Cayman (Insulele)</t>
  </si>
  <si>
    <t>KZ</t>
  </si>
  <si>
    <t>Kazakhstan</t>
  </si>
  <si>
    <t>LA</t>
  </si>
  <si>
    <t>Laos (Republica Populară Democrată)</t>
  </si>
  <si>
    <t>LB</t>
  </si>
  <si>
    <t>Liban</t>
  </si>
  <si>
    <t>LC</t>
  </si>
  <si>
    <t>Sf.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</si>
  <si>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</si>
  <si>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</si>
  <si>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</si>
  <si>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</si>
  <si>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</si>
  <si>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</si>
  <si>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</si>
  <si>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</si>
  <si>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</si>
  <si>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Lituania</t>
  </si>
  <si>
    <t>LU</t>
  </si>
  <si>
    <t>Luxemburg</t>
  </si>
  <si>
    <t>LV</t>
  </si>
  <si>
    <t>Letonia</t>
  </si>
  <si>
    <t>LY</t>
  </si>
  <si>
    <t>Libia</t>
  </si>
  <si>
    <t>MA</t>
  </si>
  <si>
    <t>Maroc</t>
  </si>
  <si>
    <t>MC</t>
  </si>
  <si>
    <t>Monaco</t>
  </si>
  <si>
    <t>MD</t>
  </si>
  <si>
    <t>Moldova (Republica)</t>
  </si>
  <si>
    <t>ME</t>
  </si>
  <si>
    <t>Muntenegru</t>
  </si>
  <si>
    <t>MF</t>
  </si>
  <si>
    <t>Saint Martin</t>
  </si>
  <si>
    <t>MG</t>
  </si>
  <si>
    <t>Madagascar</t>
  </si>
  <si>
    <t>MH</t>
  </si>
  <si>
    <t>Marshall (Insulele)</t>
  </si>
  <si>
    <t>MK</t>
  </si>
  <si>
    <t>Macedonia (fosta Republică Iugoslavă)</t>
  </si>
  <si>
    <t>ML</t>
  </si>
  <si>
    <t>Mali</t>
  </si>
  <si>
    <t>MM</t>
  </si>
  <si>
    <t>Myanmar</t>
  </si>
  <si>
    <t>MN</t>
  </si>
  <si>
    <t>Mongolia</t>
  </si>
  <si>
    <t>MO</t>
  </si>
  <si>
    <t>Macao</t>
  </si>
  <si>
    <t>MP</t>
  </si>
  <si>
    <t>Mariane de Nord (Insulele)</t>
  </si>
  <si>
    <t>MQ</t>
  </si>
  <si>
    <t>Martinica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</si>
  <si>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</si>
  <si>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</si>
  <si>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</si>
  <si>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</si>
  <si>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</si>
  <si>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</si>
  <si>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</si>
  <si>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</si>
  <si>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</si>
  <si>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 (Insulele)</t>
  </si>
  <si>
    <t>MW</t>
  </si>
  <si>
    <t>Malawi</t>
  </si>
  <si>
    <t>MX</t>
  </si>
  <si>
    <t>Mexic</t>
  </si>
  <si>
    <t>MY</t>
  </si>
  <si>
    <t>Malaezia</t>
  </si>
  <si>
    <t>MZ</t>
  </si>
  <si>
    <t>Mozambic</t>
  </si>
  <si>
    <t>NA</t>
  </si>
  <si>
    <t>Namibia</t>
  </si>
  <si>
    <t>NC</t>
  </si>
  <si>
    <t>Noua Caledonie</t>
  </si>
  <si>
    <t>NE</t>
  </si>
  <si>
    <t>Niger</t>
  </si>
  <si>
    <t>NF</t>
  </si>
  <si>
    <t>Norfolk (Insulele)</t>
  </si>
  <si>
    <t>NG</t>
  </si>
  <si>
    <t>Nigeria</t>
  </si>
  <si>
    <t>NI</t>
  </si>
  <si>
    <t>Nicaragua</t>
  </si>
  <si>
    <t>NL</t>
  </si>
  <si>
    <t>Olanda</t>
  </si>
  <si>
    <t>NO</t>
  </si>
  <si>
    <t>Norvegia</t>
  </si>
  <si>
    <t>NP</t>
  </si>
  <si>
    <t>Nepal</t>
  </si>
  <si>
    <t>NR</t>
  </si>
  <si>
    <t>Nauru</t>
  </si>
  <si>
    <t>NU</t>
  </si>
  <si>
    <t>Niue</t>
  </si>
  <si>
    <t>NZ</t>
  </si>
  <si>
    <t>Noua Zealandă</t>
  </si>
  <si>
    <t>OM</t>
  </si>
  <si>
    <t>Oman</t>
  </si>
  <si>
    <t>PA</t>
  </si>
  <si>
    <t>Panama</t>
  </si>
  <si>
    <t>PE</t>
  </si>
  <si>
    <t>Peru</t>
  </si>
  <si>
    <t>PF</t>
  </si>
  <si>
    <t>Polinezia Franceză</t>
  </si>
  <si>
    <t>PG</t>
  </si>
  <si>
    <t>Papua-Noua Guinee</t>
  </si>
  <si>
    <t>PH</t>
  </si>
  <si>
    <t>Filipine</t>
  </si>
  <si>
    <t>PK</t>
  </si>
  <si>
    <t>Pakistan</t>
  </si>
  <si>
    <t>PL</t>
  </si>
  <si>
    <t>Polonia</t>
  </si>
  <si>
    <t>PM</t>
  </si>
  <si>
    <t>Saint Pierre şi Miquelon</t>
  </si>
  <si>
    <t>PN</t>
  </si>
  <si>
    <t>Pitcairn</t>
  </si>
  <si>
    <t>PR</t>
  </si>
  <si>
    <t>Porto Rico</t>
  </si>
  <si>
    <t>PS</t>
  </si>
  <si>
    <t>Fâşia Gaza şi Teritoriile de Vest</t>
  </si>
  <si>
    <t>PT</t>
  </si>
  <si>
    <t>Portugalia</t>
  </si>
  <si>
    <t>PW</t>
  </si>
  <si>
    <t>Palau</t>
  </si>
  <si>
    <t>PY</t>
  </si>
  <si>
    <t>Paraguay</t>
  </si>
  <si>
    <t>QA</t>
  </si>
  <si>
    <t>Qatar</t>
  </si>
  <si>
    <t>RE</t>
  </si>
  <si>
    <t>Reunion</t>
  </si>
  <si>
    <t>România</t>
  </si>
  <si>
    <t>RS</t>
  </si>
  <si>
    <t>Serbia</t>
  </si>
  <si>
    <t>RU</t>
  </si>
  <si>
    <t>Federaţia Rusă</t>
  </si>
  <si>
    <t>RW</t>
  </si>
  <si>
    <t>Rwanda</t>
  </si>
  <si>
    <t>SA</t>
  </si>
  <si>
    <t>Arabia Saudită</t>
  </si>
  <si>
    <t>SB</t>
  </si>
  <si>
    <t>Solomon (Insulele)</t>
  </si>
  <si>
    <t>SC</t>
  </si>
  <si>
    <t>Seychelles</t>
  </si>
  <si>
    <t>SD</t>
  </si>
  <si>
    <t>Sudan</t>
  </si>
  <si>
    <t>SE</t>
  </si>
  <si>
    <t>Suedia</t>
  </si>
  <si>
    <t>SG</t>
  </si>
  <si>
    <t>Singapore</t>
  </si>
  <si>
    <t>SH</t>
  </si>
  <si>
    <t>Sf. Elena (Insulele)</t>
  </si>
  <si>
    <t>SI</t>
  </si>
  <si>
    <t>Slovenia</t>
  </si>
  <si>
    <t>SJ</t>
  </si>
  <si>
    <t>Svalbard şi Jan Mayen</t>
  </si>
  <si>
    <t>SK</t>
  </si>
  <si>
    <t>Slovacia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</si>
  <si>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</si>
  <si>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</si>
  <si>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</si>
  <si>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</si>
  <si>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</si>
  <si>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</si>
  <si>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</si>
  <si>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</si>
  <si>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</si>
  <si>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</t>
  </si>
  <si>
    <t>SS</t>
  </si>
  <si>
    <t xml:space="preserve">Sudanul de Sud                                                </t>
  </si>
  <si>
    <t>ST</t>
  </si>
  <si>
    <t>Sao Tome şi Principe</t>
  </si>
  <si>
    <t>SV</t>
  </si>
  <si>
    <t>Salvador</t>
  </si>
  <si>
    <t>SX</t>
  </si>
  <si>
    <t xml:space="preserve">Sint Maarten (partea Olandeza) </t>
  </si>
  <si>
    <t>SY</t>
  </si>
  <si>
    <t>Siriană (Republica Arabă)</t>
  </si>
  <si>
    <t>SZ</t>
  </si>
  <si>
    <t>Swaziland</t>
  </si>
  <si>
    <t>TC</t>
  </si>
  <si>
    <t>Turks şi Caicos (Insulele)</t>
  </si>
  <si>
    <t>TD</t>
  </si>
  <si>
    <t>Ciad</t>
  </si>
  <si>
    <t>TF</t>
  </si>
  <si>
    <t>Teritoriile australe franceze</t>
  </si>
  <si>
    <t>TG</t>
  </si>
  <si>
    <t>Togo</t>
  </si>
  <si>
    <t>TH</t>
  </si>
  <si>
    <t>Tailanda</t>
  </si>
  <si>
    <t>TJ</t>
  </si>
  <si>
    <t>Tadjikistan</t>
  </si>
  <si>
    <t>TK</t>
  </si>
  <si>
    <t>Tokelau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</si>
  <si>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</si>
  <si>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</si>
  <si>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</si>
  <si>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</si>
  <si>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</si>
  <si>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</si>
  <si>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</si>
  <si>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</si>
  <si>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</si>
  <si>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Turcia</t>
  </si>
  <si>
    <t>TT</t>
  </si>
  <si>
    <t>Trinidad Tobago</t>
  </si>
  <si>
    <t>TV</t>
  </si>
  <si>
    <t>Tuvalu</t>
  </si>
  <si>
    <t>TW</t>
  </si>
  <si>
    <t>Taiwan (Provincie a Chinei)</t>
  </si>
  <si>
    <t>TZ</t>
  </si>
  <si>
    <t>Tanzania</t>
  </si>
  <si>
    <t>UA</t>
  </si>
  <si>
    <t>Ucraina</t>
  </si>
  <si>
    <t>UG</t>
  </si>
  <si>
    <t>Uganda</t>
  </si>
  <si>
    <t>UM</t>
  </si>
  <si>
    <t>Teritoriile îndepărtate ale SUA</t>
  </si>
  <si>
    <t>US</t>
  </si>
  <si>
    <t>Statele Unite ale Americii</t>
  </si>
  <si>
    <t>UY</t>
  </si>
  <si>
    <t>Uruguay</t>
  </si>
  <si>
    <t>UZ</t>
  </si>
  <si>
    <t>Uzbekistan</t>
  </si>
  <si>
    <t>VA</t>
  </si>
  <si>
    <t>Vatican</t>
  </si>
  <si>
    <t>VC</t>
  </si>
  <si>
    <t>Sf. Vicenţiu şi Grenadines</t>
  </si>
  <si>
    <t>VE</t>
  </si>
  <si>
    <t>Venezuela</t>
  </si>
  <si>
    <t>VG</t>
  </si>
  <si>
    <t>Virgine Britanice (Insulele)</t>
  </si>
  <si>
    <t>VI</t>
  </si>
  <si>
    <t>Virgine Americane (Insulele)</t>
  </si>
  <si>
    <t>VN</t>
  </si>
  <si>
    <t>Vietnam</t>
  </si>
  <si>
    <t>VU</t>
  </si>
  <si>
    <t>Vanuatu</t>
  </si>
  <si>
    <t>WF</t>
  </si>
  <si>
    <t>Wallis şi Futuna</t>
  </si>
  <si>
    <t>WS</t>
  </si>
  <si>
    <t>Samoa</t>
  </si>
  <si>
    <t>YE</t>
  </si>
  <si>
    <t>Yemen</t>
  </si>
  <si>
    <t>YT</t>
  </si>
  <si>
    <t>Mayotte</t>
  </si>
  <si>
    <t>ZA</t>
  </si>
  <si>
    <t>Africa de Sud</t>
  </si>
  <si>
    <t>ZM</t>
  </si>
  <si>
    <t>Zambia</t>
  </si>
  <si>
    <t>ZW</t>
  </si>
  <si>
    <t>Zimbabwe</t>
  </si>
  <si>
    <t>1A</t>
  </si>
  <si>
    <t>Organizatii internationale</t>
  </si>
  <si>
    <t>1B</t>
  </si>
  <si>
    <t>Organizatii ale Natiunilor Unite</t>
  </si>
  <si>
    <t>1C</t>
  </si>
  <si>
    <t>FMI (Fondul Monetar International)</t>
  </si>
  <si>
    <t>1D</t>
  </si>
  <si>
    <t>OMC (Organizatia Mondiala a Comertului)</t>
  </si>
  <si>
    <t>1E</t>
  </si>
  <si>
    <t>BIRD (Banca Internationala pentru Reconstructie si Dezvoltare)</t>
  </si>
  <si>
    <t>1F</t>
  </si>
  <si>
    <t>ADI (Asociatia pentru Dezvoltare Internationala)</t>
  </si>
  <si>
    <t>1G</t>
  </si>
  <si>
    <t>Alte organizatii ale Natiunilor Unite (cuprinde 1H, 1J-1T)</t>
  </si>
  <si>
    <t>1H</t>
  </si>
  <si>
    <t>UNESCO (Organizatia Natiunilor Unite pentru Educatie, Stiinta si Cultura)</t>
  </si>
  <si>
    <t>1J</t>
  </si>
  <si>
    <t>FAO (Organizatia pentru Hrana si Agricultura)</t>
  </si>
  <si>
    <t>1K</t>
  </si>
  <si>
    <t>OMS (Organizatia Mondiala a Sanatatii)</t>
  </si>
  <si>
    <t>1L</t>
  </si>
  <si>
    <t>FIDA (Fondul International pentru Dezvoltare Agricola)</t>
  </si>
  <si>
    <t>1M</t>
  </si>
  <si>
    <t>CFI (Corporatia financiara internationala)</t>
  </si>
  <si>
    <t>1N</t>
  </si>
  <si>
    <t>MIGA (Agentia de Garantare Multilaterala a Investitiilor)</t>
  </si>
  <si>
    <t>1O</t>
  </si>
  <si>
    <t>UNICEF (Fondul Natiunilor Unite pentru Copii)</t>
  </si>
  <si>
    <t>1P</t>
  </si>
  <si>
    <t>UNHCR (Comisariatul Suprem al Natiunilor Unite pentru Refugiati)</t>
  </si>
  <si>
    <t>1Q</t>
  </si>
  <si>
    <t>UNRWA (Agentia Natiunilor Unite pentru Ajutorarea Palestinei)</t>
  </si>
  <si>
    <t>1R</t>
  </si>
  <si>
    <t>AIEA (Agentia Internationala pentru Energie Atomica)</t>
  </si>
  <si>
    <t>1S</t>
  </si>
  <si>
    <t>OIM (Organizatia Internationala a Muncii)</t>
  </si>
  <si>
    <t>1T</t>
  </si>
  <si>
    <t>UIT (Uniunea Internationala a Telecomunicatiilor)</t>
  </si>
  <si>
    <t>1Z</t>
  </si>
  <si>
    <t>Restul organizaţiilor din Naţiunile Unite</t>
  </si>
  <si>
    <t>4A</t>
  </si>
  <si>
    <t>Institutii, organe si organisme ale Uniunii Europene (cu exceptia BCE)</t>
  </si>
  <si>
    <t>4B</t>
  </si>
  <si>
    <t>SME (Sistemul Monetar  European)</t>
  </si>
  <si>
    <t>4C</t>
  </si>
  <si>
    <t>BEI (Banca Europeana de Investitii)</t>
  </si>
  <si>
    <t>4D</t>
  </si>
  <si>
    <t>CE (Comisia Europeana)</t>
  </si>
  <si>
    <t>4E</t>
  </si>
  <si>
    <t>FED (Fondul European pentru Dezvoltare)</t>
  </si>
  <si>
    <t>4F</t>
  </si>
  <si>
    <t>Banca Centrala Europeana</t>
  </si>
  <si>
    <t>4G</t>
  </si>
  <si>
    <t>FEI (Fondul European de Investitii)</t>
  </si>
  <si>
    <t>4H</t>
  </si>
  <si>
    <t>CEOC (Comunitatea Europeana a Otelului si Carbunelui)</t>
  </si>
  <si>
    <t>4K</t>
  </si>
  <si>
    <t>Parlamentul European</t>
  </si>
  <si>
    <t>4L</t>
  </si>
  <si>
    <t>Consiliul European</t>
  </si>
  <si>
    <t>4M</t>
  </si>
  <si>
    <t>Curtea de Justitie</t>
  </si>
  <si>
    <t>4N</t>
  </si>
  <si>
    <t>Curtea Auditorilor</t>
  </si>
  <si>
    <t>4P</t>
  </si>
  <si>
    <t>Comitetul Economic si Social</t>
  </si>
  <si>
    <t>4Q</t>
  </si>
  <si>
    <t>Comitetul Regiunilor</t>
  </si>
  <si>
    <t>4Z</t>
  </si>
  <si>
    <t>Alte institutii si organisme ale Uniunii Europene (excluzand BCE)</t>
  </si>
  <si>
    <t>5A</t>
  </si>
  <si>
    <t>OECD (Organizatia pentru Dezvoltare si Cooperare Economica)</t>
  </si>
  <si>
    <t>5B</t>
  </si>
  <si>
    <t>BIR (Banca Internationala de Reglementare)</t>
  </si>
  <si>
    <t>5C</t>
  </si>
  <si>
    <t>BIAD (Banca Inter-Americana pentru Dezvoltare)</t>
  </si>
  <si>
    <t>5D</t>
  </si>
  <si>
    <t>BAfD (Banca Africana pentru Dezvoltare)</t>
  </si>
  <si>
    <t>5E</t>
  </si>
  <si>
    <t>BAsD (Banca Asiatica pentru Dezvoltare)</t>
  </si>
  <si>
    <t>5F</t>
  </si>
  <si>
    <t>BERD (Banca Europeana pentru Reconstructie si Dezvoltare)</t>
  </si>
  <si>
    <t>5G</t>
  </si>
  <si>
    <t>CID (Corporatia Inter-Americana pentru Investitii)</t>
  </si>
  <si>
    <t>5H</t>
  </si>
  <si>
    <t>BIN (Banca de Investitii a Nordului)</t>
  </si>
  <si>
    <t>5I</t>
  </si>
  <si>
    <t>ECCB (Banca de Emisiune a Statelor din zona Caraibe de Est)</t>
  </si>
  <si>
    <t>5J</t>
  </si>
  <si>
    <t>BICE (Banca Internationala pentru Cooperare Economica)</t>
  </si>
  <si>
    <t>5K</t>
  </si>
  <si>
    <t>BII (Banca Internationala de Investitii)</t>
  </si>
  <si>
    <t>5L</t>
  </si>
  <si>
    <t>BDC (Banca de Dezvoltare din Caraibe)</t>
  </si>
  <si>
    <t>5M</t>
  </si>
  <si>
    <t>FMA (Fondul Monetar Arab)</t>
  </si>
  <si>
    <t>5N</t>
  </si>
  <si>
    <t>BADEA (Banca araba pentru dezvotare economica in Africa)</t>
  </si>
  <si>
    <t>5O</t>
  </si>
  <si>
    <t>BCEAO (Banca Centrală a Statelor din Africa de Vest)</t>
  </si>
  <si>
    <t>5P</t>
  </si>
  <si>
    <t>CASDB (Banca de Dezvoltare; Statele Central Africane)</t>
  </si>
  <si>
    <t>5Q</t>
  </si>
  <si>
    <t>Fondul  African pentru Dezvoltare</t>
  </si>
  <si>
    <t>5R</t>
  </si>
  <si>
    <t>Fondul  Asiatic pentru Dezvoltare</t>
  </si>
  <si>
    <t>5S</t>
  </si>
  <si>
    <t>Fonduri speciale unificate pentru dezvoltare</t>
  </si>
  <si>
    <t>5T</t>
  </si>
  <si>
    <t>CABEI (Banca Centrala Americana pentru Integrare Economica)</t>
  </si>
  <si>
    <t>5U</t>
  </si>
  <si>
    <t>CDA (Corporatia de dezvoltare din Anzi)</t>
  </si>
  <si>
    <t>5V</t>
  </si>
  <si>
    <t>Alte organizatii internationale (institutii financiare)</t>
  </si>
  <si>
    <t>5W</t>
  </si>
  <si>
    <t>BEAC (Banca Statelor din Africa Centrală)</t>
  </si>
  <si>
    <t>5X</t>
  </si>
  <si>
    <t>CEMAC (Comunitatea Economică şi Monetară a Africii Centrale)</t>
  </si>
  <si>
    <t>5Y</t>
  </si>
  <si>
    <t>ECCU (Uniunea Monetară a zonei Caraibe de Est)</t>
  </si>
  <si>
    <t>5Z</t>
  </si>
  <si>
    <t>Alte organizaţii financiare internaţionale neclasificate in alta parte</t>
  </si>
  <si>
    <t>6A</t>
  </si>
  <si>
    <t>Alte organizatii internationale (institutii nefinanciare)</t>
  </si>
  <si>
    <t>6B</t>
  </si>
  <si>
    <t>NATO (Alianta Tratatului Atlanticului de Nord)</t>
  </si>
  <si>
    <t>6C</t>
  </si>
  <si>
    <t>Consiliul Europei</t>
  </si>
  <si>
    <t>6D</t>
  </si>
  <si>
    <t>ICRC (Comitetul Internaţional al Crucii Roşii)</t>
  </si>
  <si>
    <t>6E</t>
  </si>
  <si>
    <t>AES (Agentia Europeana Spatiala)</t>
  </si>
  <si>
    <t>6F</t>
  </si>
  <si>
    <t>BEP (Biroul European pentru Patente)</t>
  </si>
  <si>
    <t>6G</t>
  </si>
  <si>
    <t>EUROCONTROL (Organizatia Europeana pentru Siguranta Traficului Aerian)</t>
  </si>
  <si>
    <t>6H</t>
  </si>
  <si>
    <t>EUTELSAT (Organizatia Satelitilor de Telecomunicatii Europeni)</t>
  </si>
  <si>
    <t>6I</t>
  </si>
  <si>
    <t>WAEMU (Uniunea Economică şi Monetară a Africii de Vest)</t>
  </si>
  <si>
    <t>6J</t>
  </si>
  <si>
    <t>INTELSAT (International Telecommunications Satellite Organisation)</t>
  </si>
  <si>
    <t>6K</t>
  </si>
  <si>
    <t>EBU/UER (Uniunea Europeana pentru transmisii radio-tv)</t>
  </si>
  <si>
    <t>6L</t>
  </si>
  <si>
    <t>EUMETSAT (Organizatia Europeana a Satelitilor Meteo)</t>
  </si>
  <si>
    <t>6M</t>
  </si>
  <si>
    <t>OES (Observatorul European de Sud)</t>
  </si>
  <si>
    <t>6N</t>
  </si>
  <si>
    <t>CEPMTM (Centrul European pentru Prognoze Meteo pe termen mediu)</t>
  </si>
  <si>
    <t>6O</t>
  </si>
  <si>
    <t>LEBM (Laboratorul European de Biologie Moleculara)</t>
  </si>
  <si>
    <t>6P</t>
  </si>
  <si>
    <t>OECN (Organizatia Europeana pentru Cercetari Nucleare)</t>
  </si>
  <si>
    <t>6Q</t>
  </si>
  <si>
    <t>OIM (Organizatia Internationala pentru Migratie)</t>
  </si>
  <si>
    <t>6R</t>
  </si>
  <si>
    <t>IDB (Banca Islamică de Dezvoltare)</t>
  </si>
  <si>
    <t>6Z</t>
  </si>
  <si>
    <t>Alte organizaţii internaţionale nefinanciare neclasificate in alta parte</t>
  </si>
  <si>
    <t>7Z</t>
  </si>
  <si>
    <t>Organizatii internationale cu exceptia institutiilor Uniunii Europene</t>
  </si>
  <si>
    <t>S1220</t>
  </si>
  <si>
    <t>S1311</t>
  </si>
  <si>
    <t>S1314</t>
  </si>
  <si>
    <t>total active</t>
  </si>
  <si>
    <t>total pasive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</si>
</sst>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8" x14ac:knownFonts="1">
    <font>
      <sz val="11"/>
      <color rgb="FF000000"/>
      <name val="Calibri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indexed="8"/>
      <name val="Calibri"/>
      <family val="2"/>
    </font>
    <font>
      <sz val="11"/>
      <color rgb="FFFF0000"/>
      <name val="Calibri"/>
      <family val="2"/>
    </font>
    <font>
      <b/>
      <sz val="11"/>
      <color rgb="FFFF0000"/>
      <name val="Calibri"/>
      <family val="2"/>
    </font>
    <font>
      <sz val="11"/>
      <name val="Calibri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 applyFill="0" applyProtection="0"/>
  </cellStyleXfs>
  <cellXfs count="17">
    <xf numFmtId="0" fontId="0" fillId="0" borderId="0" xfId="0"/>
    <xf numFmtId="0" fontId="2" fillId="0" borderId="0" xfId="0" applyFont="1"/>
    <xf numFmtId="0" fontId="1" fillId="0" borderId="0" xfId="0" applyFont="1"/>
    <xf numFmtId="0" fontId="4" fillId="0" borderId="0" xfId="0" applyFont="1"/>
    <xf numFmtId="0" fontId="0" fillId="2" borderId="0" xfId="0" applyFill="1"/>
    <xf numFmtId="43" fontId="0" fillId="0" borderId="0" xfId="1" applyFont="1"/>
    <xf numFmtId="164" fontId="0" fillId="0" borderId="0" xfId="1" applyNumberFormat="1" applyFont="1"/>
    <xf numFmtId="0" fontId="5" fillId="0" borderId="0" xfId="0" applyFont="1"/>
    <xf numFmtId="164" fontId="2" fillId="0" borderId="0" xfId="1" applyNumberFormat="1" applyFont="1"/>
    <xf numFmtId="0" fontId="0" fillId="2" borderId="0" xfId="0" applyFill="1" applyAlignment="1">
      <alignment horizontal="left"/>
    </xf>
    <xf numFmtId="0" fontId="0" fillId="0" borderId="0" xfId="0" applyAlignment="1">
      <alignment horizontal="center" vertical="top" wrapText="1"/>
    </xf>
    <xf numFmtId="0" fontId="6" fillId="0" borderId="0" xfId="0" applyFont="1"/>
    <xf numFmtId="164" fontId="6" fillId="0" borderId="0" xfId="1" applyNumberFormat="1" applyFont="1"/>
    <xf numFmtId="164" fontId="7" fillId="0" borderId="0" xfId="1" applyNumberFormat="1" applyFont="1" applyAlignment="1">
      <alignment horizontal="left" vertical="top" wrapText="1"/>
    </xf>
    <xf numFmtId="0" fontId="6" fillId="0" borderId="0" xfId="0" applyFont="1" applyFill="1"/>
    <xf numFmtId="164" fontId="6" fillId="0" borderId="0" xfId="0" applyNumberFormat="1" applyFont="1"/>
    <xf numFmtId="0" fontId="7" fillId="0" borderId="0" xfId="0" applyFont="1"/>
  </cellXfs>
  <cellStyles count="3">
    <cellStyle name="Comma" xfId="1" builtinId="3"/>
    <cellStyle name="Normal" xfId="0" builtinId="0"/>
    <cellStyle name="Normal 2" xfId="2" xr:uid="{7214F093-6E7B-42C6-8201-0BC2979384BB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2"/>
  <sheetViews>
    <sheetView workbookViewId="0"/>
  </sheetViews>
  <sheetFormatPr defaultRowHeight="14.5" x14ac:dyDescent="0.35"/>
  <sheetData>
    <row r="1" spans="1:4" x14ac:dyDescent="0.35">
      <c r="A1" t="s">
        <v>0</v>
      </c>
      <c r="B1" t="s">
        <v>1</v>
      </c>
    </row>
    <row r="2" spans="1:4" x14ac:dyDescent="0.35">
      <c r="A2" t="s">
        <v>2</v>
      </c>
      <c r="B2" t="s">
        <v>3</v>
      </c>
    </row>
    <row r="3" spans="1:4" x14ac:dyDescent="0.35">
      <c r="A3" t="s">
        <v>4</v>
      </c>
      <c r="B3">
        <v>44561</v>
      </c>
    </row>
    <row r="4" spans="1:4" x14ac:dyDescent="0.35">
      <c r="A4" t="s">
        <v>5</v>
      </c>
      <c r="B4" t="s">
        <v>6</v>
      </c>
    </row>
    <row r="5" spans="1:4" x14ac:dyDescent="0.35">
      <c r="A5" t="s">
        <v>7</v>
      </c>
      <c r="B5">
        <v>44739340</v>
      </c>
      <c r="D5" t="s">
        <v>8</v>
      </c>
    </row>
    <row r="6" spans="1:4" x14ac:dyDescent="0.35">
      <c r="D6" t="s">
        <v>9</v>
      </c>
    </row>
    <row r="9" spans="1:4" x14ac:dyDescent="0.35">
      <c r="A9" t="s">
        <v>10</v>
      </c>
    </row>
    <row r="10" spans="1:4" x14ac:dyDescent="0.35">
      <c r="A10" t="s">
        <v>11</v>
      </c>
      <c r="B10" t="s">
        <v>12</v>
      </c>
      <c r="C10" t="s">
        <v>13</v>
      </c>
      <c r="D10" t="s">
        <v>14</v>
      </c>
    </row>
    <row r="13" spans="1:4" x14ac:dyDescent="0.35">
      <c r="A13" t="s">
        <v>15</v>
      </c>
    </row>
    <row r="14" spans="1:4" x14ac:dyDescent="0.35">
      <c r="A14" t="s">
        <v>11</v>
      </c>
      <c r="B14" t="s">
        <v>12</v>
      </c>
      <c r="C14" t="s">
        <v>13</v>
      </c>
      <c r="D14" t="s">
        <v>14</v>
      </c>
    </row>
    <row r="17" spans="1:1" x14ac:dyDescent="0.35">
      <c r="A17" t="s">
        <v>16</v>
      </c>
    </row>
    <row r="18" spans="1:1" x14ac:dyDescent="0.35">
      <c r="A18" t="s">
        <v>17</v>
      </c>
    </row>
    <row r="19" spans="1:1" x14ac:dyDescent="0.35">
      <c r="A19" t="s">
        <v>18</v>
      </c>
    </row>
    <row r="20" spans="1:1" x14ac:dyDescent="0.35">
      <c r="A20" t="s">
        <v>19</v>
      </c>
    </row>
    <row r="21" spans="1:1" x14ac:dyDescent="0.35">
      <c r="A21" t="s">
        <v>20</v>
      </c>
    </row>
    <row r="22" spans="1:1" x14ac:dyDescent="0.35">
      <c r="A22" t="s">
        <v>21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X221"/>
  <sheetViews>
    <sheetView workbookViewId="0">
      <selection activeCell="R215" sqref="R215"/>
    </sheetView>
  </sheetViews>
  <sheetFormatPr defaultRowHeight="14.5" x14ac:dyDescent="0.35"/>
  <cols>
    <col min="7" max="7" width="16.26953125" customWidth="1"/>
    <col min="13" max="14" width="13.54296875" customWidth="1"/>
    <col min="15" max="15" width="11.26953125" bestFit="1" customWidth="1"/>
    <col min="16" max="16" width="14.7265625" bestFit="1" customWidth="1"/>
    <col min="22" max="22" width="9.81640625" bestFit="1" customWidth="1"/>
    <col min="24" max="24" width="7" style="3" bestFit="1" customWidth="1"/>
  </cols>
  <sheetData>
    <row r="1" spans="1:24" s="1" customFormat="1" x14ac:dyDescent="0.35">
      <c r="A1" s="1" t="s">
        <v>22</v>
      </c>
      <c r="B1" s="1" t="s">
        <v>23</v>
      </c>
      <c r="C1" s="1" t="s">
        <v>24</v>
      </c>
      <c r="D1" s="1" t="s">
        <v>25</v>
      </c>
      <c r="E1" s="1" t="s">
        <v>26</v>
      </c>
      <c r="F1" s="1" t="s">
        <v>27</v>
      </c>
      <c r="G1" s="1" t="s">
        <v>28</v>
      </c>
      <c r="H1" s="1" t="s">
        <v>29</v>
      </c>
      <c r="I1" s="1" t="s">
        <v>30</v>
      </c>
      <c r="J1" s="1" t="s">
        <v>31</v>
      </c>
      <c r="K1" s="1" t="s">
        <v>32</v>
      </c>
      <c r="L1" s="1" t="s">
        <v>33</v>
      </c>
      <c r="M1" s="1" t="s">
        <v>34</v>
      </c>
      <c r="N1" s="1" t="s">
        <v>35</v>
      </c>
      <c r="O1" s="1" t="s">
        <v>36</v>
      </c>
      <c r="P1" s="1" t="s">
        <v>37</v>
      </c>
      <c r="Q1" s="1" t="s">
        <v>38</v>
      </c>
      <c r="R1" s="1" t="s">
        <v>39</v>
      </c>
      <c r="S1" s="1" t="s">
        <v>40</v>
      </c>
      <c r="T1" s="1" t="s">
        <v>41</v>
      </c>
      <c r="U1" s="1" t="s">
        <v>42</v>
      </c>
      <c r="V1" s="1" t="s">
        <v>43</v>
      </c>
      <c r="W1" s="1" t="s">
        <v>44</v>
      </c>
      <c r="X1" s="7" t="s">
        <v>45</v>
      </c>
    </row>
    <row r="2" spans="1:24" hidden="1" x14ac:dyDescent="0.35">
      <c r="G2" s="4">
        <v>2711111</v>
      </c>
      <c r="I2" t="s">
        <v>46</v>
      </c>
      <c r="J2">
        <v>678611</v>
      </c>
      <c r="K2">
        <v>0</v>
      </c>
      <c r="L2">
        <v>678611</v>
      </c>
      <c r="M2">
        <v>0</v>
      </c>
      <c r="N2" s="3" t="s">
        <v>142</v>
      </c>
      <c r="Q2" t="s">
        <v>48</v>
      </c>
      <c r="R2" s="3" t="s">
        <v>924</v>
      </c>
      <c r="S2" t="s">
        <v>50</v>
      </c>
      <c r="T2" t="s">
        <v>51</v>
      </c>
      <c r="U2">
        <v>0</v>
      </c>
      <c r="V2">
        <v>0</v>
      </c>
      <c r="X2" s="3" t="s">
        <v>142</v>
      </c>
    </row>
    <row r="3" spans="1:24" hidden="1" x14ac:dyDescent="0.35">
      <c r="F3" t="s">
        <v>52</v>
      </c>
      <c r="G3" s="4">
        <v>2711111</v>
      </c>
      <c r="I3" t="s">
        <v>46</v>
      </c>
      <c r="J3">
        <v>0</v>
      </c>
      <c r="K3">
        <v>278</v>
      </c>
      <c r="L3">
        <v>0</v>
      </c>
      <c r="M3">
        <v>278</v>
      </c>
      <c r="N3" s="3" t="s">
        <v>142</v>
      </c>
      <c r="Q3" t="s">
        <v>48</v>
      </c>
      <c r="R3" s="3" t="s">
        <v>924</v>
      </c>
      <c r="S3" t="s">
        <v>50</v>
      </c>
      <c r="T3" t="s">
        <v>51</v>
      </c>
      <c r="U3">
        <v>0</v>
      </c>
      <c r="V3">
        <v>0</v>
      </c>
      <c r="X3" s="3" t="s">
        <v>142</v>
      </c>
    </row>
    <row r="4" spans="1:24" hidden="1" x14ac:dyDescent="0.35">
      <c r="F4" t="s">
        <v>54</v>
      </c>
      <c r="G4" s="4">
        <v>2711111</v>
      </c>
      <c r="I4" t="s">
        <v>46</v>
      </c>
      <c r="J4">
        <v>0</v>
      </c>
      <c r="K4">
        <v>240198</v>
      </c>
      <c r="L4">
        <v>0</v>
      </c>
      <c r="M4">
        <v>240198</v>
      </c>
      <c r="N4" s="3" t="s">
        <v>142</v>
      </c>
      <c r="Q4" t="s">
        <v>48</v>
      </c>
      <c r="R4" s="3" t="s">
        <v>924</v>
      </c>
      <c r="S4" t="s">
        <v>50</v>
      </c>
      <c r="T4" t="s">
        <v>51</v>
      </c>
      <c r="U4">
        <v>0</v>
      </c>
      <c r="V4">
        <v>0</v>
      </c>
      <c r="X4" s="3" t="s">
        <v>142</v>
      </c>
    </row>
    <row r="5" spans="1:24" hidden="1" x14ac:dyDescent="0.35">
      <c r="F5" t="s">
        <v>55</v>
      </c>
      <c r="G5" s="4">
        <v>2711111</v>
      </c>
      <c r="I5" t="s">
        <v>46</v>
      </c>
      <c r="J5">
        <v>0</v>
      </c>
      <c r="K5">
        <v>17153</v>
      </c>
      <c r="L5">
        <v>0</v>
      </c>
      <c r="M5">
        <v>17153</v>
      </c>
      <c r="N5" s="3" t="s">
        <v>142</v>
      </c>
      <c r="Q5" t="s">
        <v>48</v>
      </c>
      <c r="R5" s="3" t="s">
        <v>924</v>
      </c>
      <c r="S5" t="s">
        <v>50</v>
      </c>
      <c r="T5" t="s">
        <v>51</v>
      </c>
      <c r="U5">
        <v>0</v>
      </c>
      <c r="V5">
        <v>0</v>
      </c>
      <c r="X5" s="3" t="s">
        <v>142</v>
      </c>
    </row>
    <row r="6" spans="1:24" hidden="1" x14ac:dyDescent="0.35">
      <c r="F6" t="s">
        <v>56</v>
      </c>
      <c r="G6" s="4">
        <v>2711111</v>
      </c>
      <c r="I6" t="s">
        <v>46</v>
      </c>
      <c r="J6">
        <v>150000</v>
      </c>
      <c r="K6">
        <v>0</v>
      </c>
      <c r="L6">
        <v>150000</v>
      </c>
      <c r="M6">
        <v>0</v>
      </c>
      <c r="N6" s="3" t="s">
        <v>142</v>
      </c>
      <c r="Q6" t="s">
        <v>48</v>
      </c>
      <c r="R6" s="3" t="s">
        <v>924</v>
      </c>
      <c r="S6" t="s">
        <v>50</v>
      </c>
      <c r="T6" t="s">
        <v>51</v>
      </c>
      <c r="U6">
        <v>0</v>
      </c>
      <c r="V6">
        <v>0</v>
      </c>
      <c r="X6" s="3" t="s">
        <v>142</v>
      </c>
    </row>
    <row r="7" spans="1:24" hidden="1" x14ac:dyDescent="0.35">
      <c r="F7" t="s">
        <v>57</v>
      </c>
      <c r="G7" s="4">
        <v>2711111</v>
      </c>
      <c r="I7" t="s">
        <v>46</v>
      </c>
      <c r="J7">
        <v>0</v>
      </c>
      <c r="K7">
        <v>641</v>
      </c>
      <c r="L7">
        <v>0</v>
      </c>
      <c r="M7">
        <v>641</v>
      </c>
      <c r="N7" s="3" t="s">
        <v>142</v>
      </c>
      <c r="Q7" t="s">
        <v>48</v>
      </c>
      <c r="R7" s="3" t="s">
        <v>924</v>
      </c>
      <c r="S7" t="s">
        <v>50</v>
      </c>
      <c r="T7" t="s">
        <v>51</v>
      </c>
      <c r="U7">
        <v>0</v>
      </c>
      <c r="V7">
        <v>0</v>
      </c>
      <c r="X7" s="3" t="s">
        <v>142</v>
      </c>
    </row>
    <row r="8" spans="1:24" hidden="1" x14ac:dyDescent="0.35">
      <c r="F8" t="s">
        <v>58</v>
      </c>
      <c r="G8" s="4">
        <v>2711111</v>
      </c>
      <c r="I8" t="s">
        <v>46</v>
      </c>
      <c r="J8">
        <v>0</v>
      </c>
      <c r="K8">
        <v>500</v>
      </c>
      <c r="L8">
        <v>0</v>
      </c>
      <c r="M8">
        <v>500</v>
      </c>
      <c r="N8" s="3" t="s">
        <v>142</v>
      </c>
      <c r="Q8" t="s">
        <v>48</v>
      </c>
      <c r="R8" s="3" t="s">
        <v>924</v>
      </c>
      <c r="S8" t="s">
        <v>50</v>
      </c>
      <c r="T8" t="s">
        <v>51</v>
      </c>
      <c r="U8">
        <v>0</v>
      </c>
      <c r="V8">
        <v>0</v>
      </c>
      <c r="X8" s="3" t="s">
        <v>142</v>
      </c>
    </row>
    <row r="9" spans="1:24" hidden="1" x14ac:dyDescent="0.35">
      <c r="F9" t="s">
        <v>59</v>
      </c>
      <c r="G9" s="4">
        <v>2711111</v>
      </c>
      <c r="I9" t="s">
        <v>46</v>
      </c>
      <c r="J9">
        <v>0</v>
      </c>
      <c r="K9">
        <v>10500</v>
      </c>
      <c r="L9">
        <v>0</v>
      </c>
      <c r="M9">
        <v>10500</v>
      </c>
      <c r="N9" s="3" t="s">
        <v>142</v>
      </c>
      <c r="Q9" t="s">
        <v>48</v>
      </c>
      <c r="R9" s="3" t="s">
        <v>924</v>
      </c>
      <c r="S9" t="s">
        <v>50</v>
      </c>
      <c r="T9" t="s">
        <v>51</v>
      </c>
      <c r="U9">
        <v>0</v>
      </c>
      <c r="V9">
        <v>0</v>
      </c>
      <c r="X9" s="3" t="s">
        <v>142</v>
      </c>
    </row>
    <row r="10" spans="1:24" hidden="1" x14ac:dyDescent="0.35">
      <c r="F10" t="s">
        <v>60</v>
      </c>
      <c r="G10" s="4">
        <v>2711111</v>
      </c>
      <c r="I10" t="s">
        <v>46</v>
      </c>
      <c r="J10">
        <v>0</v>
      </c>
      <c r="K10">
        <v>5273</v>
      </c>
      <c r="L10">
        <v>0</v>
      </c>
      <c r="M10">
        <v>5273</v>
      </c>
      <c r="N10" s="3" t="s">
        <v>142</v>
      </c>
      <c r="Q10" t="s">
        <v>48</v>
      </c>
      <c r="R10" s="3" t="s">
        <v>924</v>
      </c>
      <c r="S10" t="s">
        <v>50</v>
      </c>
      <c r="T10" t="s">
        <v>51</v>
      </c>
      <c r="U10">
        <v>0</v>
      </c>
      <c r="V10">
        <v>0</v>
      </c>
      <c r="X10" s="3" t="s">
        <v>142</v>
      </c>
    </row>
    <row r="11" spans="1:24" hidden="1" x14ac:dyDescent="0.35">
      <c r="F11" t="s">
        <v>61</v>
      </c>
      <c r="G11" s="4">
        <v>2711111</v>
      </c>
      <c r="I11" t="s">
        <v>46</v>
      </c>
      <c r="J11">
        <v>0</v>
      </c>
      <c r="K11">
        <v>100000</v>
      </c>
      <c r="L11">
        <v>0</v>
      </c>
      <c r="M11">
        <v>100000</v>
      </c>
      <c r="N11" s="3" t="s">
        <v>142</v>
      </c>
      <c r="Q11" t="s">
        <v>48</v>
      </c>
      <c r="R11" s="3" t="s">
        <v>924</v>
      </c>
      <c r="S11" t="s">
        <v>50</v>
      </c>
      <c r="T11" t="s">
        <v>51</v>
      </c>
      <c r="U11">
        <v>0</v>
      </c>
      <c r="V11">
        <v>0</v>
      </c>
      <c r="X11" s="3" t="s">
        <v>142</v>
      </c>
    </row>
    <row r="12" spans="1:24" hidden="1" x14ac:dyDescent="0.35">
      <c r="F12" t="s">
        <v>62</v>
      </c>
      <c r="G12" s="4">
        <v>2711111</v>
      </c>
      <c r="I12" t="s">
        <v>46</v>
      </c>
      <c r="J12">
        <v>0</v>
      </c>
      <c r="K12">
        <v>48858</v>
      </c>
      <c r="L12">
        <v>0</v>
      </c>
      <c r="M12">
        <v>48858</v>
      </c>
      <c r="N12" s="3" t="s">
        <v>142</v>
      </c>
      <c r="Q12" t="s">
        <v>48</v>
      </c>
      <c r="R12" s="3" t="s">
        <v>924</v>
      </c>
      <c r="S12" t="s">
        <v>50</v>
      </c>
      <c r="T12" t="s">
        <v>51</v>
      </c>
      <c r="U12">
        <v>0</v>
      </c>
      <c r="V12">
        <v>0</v>
      </c>
      <c r="X12" s="3" t="s">
        <v>142</v>
      </c>
    </row>
    <row r="13" spans="1:24" hidden="1" x14ac:dyDescent="0.35">
      <c r="F13" t="s">
        <v>63</v>
      </c>
      <c r="G13" s="4">
        <v>2711111</v>
      </c>
      <c r="I13" t="s">
        <v>46</v>
      </c>
      <c r="J13">
        <v>0</v>
      </c>
      <c r="K13">
        <v>68401</v>
      </c>
      <c r="L13">
        <v>0</v>
      </c>
      <c r="M13">
        <v>68401</v>
      </c>
      <c r="N13" s="3" t="s">
        <v>142</v>
      </c>
      <c r="Q13" t="s">
        <v>48</v>
      </c>
      <c r="R13" s="3" t="s">
        <v>924</v>
      </c>
      <c r="S13" t="s">
        <v>50</v>
      </c>
      <c r="T13" t="s">
        <v>51</v>
      </c>
      <c r="U13">
        <v>0</v>
      </c>
      <c r="V13">
        <v>0</v>
      </c>
      <c r="X13" s="3" t="s">
        <v>142</v>
      </c>
    </row>
    <row r="14" spans="1:24" hidden="1" x14ac:dyDescent="0.35">
      <c r="F14" t="s">
        <v>64</v>
      </c>
      <c r="G14" s="4">
        <v>2711111</v>
      </c>
      <c r="I14" t="s">
        <v>46</v>
      </c>
      <c r="J14">
        <v>0</v>
      </c>
      <c r="K14">
        <v>1201</v>
      </c>
      <c r="L14">
        <v>0</v>
      </c>
      <c r="M14">
        <v>1201</v>
      </c>
      <c r="N14" s="3" t="s">
        <v>142</v>
      </c>
      <c r="Q14" t="s">
        <v>48</v>
      </c>
      <c r="R14" s="3" t="s">
        <v>924</v>
      </c>
      <c r="S14" t="s">
        <v>50</v>
      </c>
      <c r="T14" t="s">
        <v>51</v>
      </c>
      <c r="U14">
        <v>0</v>
      </c>
      <c r="V14">
        <v>0</v>
      </c>
      <c r="X14" s="3" t="s">
        <v>142</v>
      </c>
    </row>
    <row r="15" spans="1:24" hidden="1" x14ac:dyDescent="0.35">
      <c r="F15" t="s">
        <v>65</v>
      </c>
      <c r="G15" s="4">
        <v>2711111</v>
      </c>
      <c r="I15" t="s">
        <v>46</v>
      </c>
      <c r="J15">
        <v>0</v>
      </c>
      <c r="K15">
        <v>2949</v>
      </c>
      <c r="L15">
        <v>0</v>
      </c>
      <c r="M15">
        <v>2949</v>
      </c>
      <c r="N15" s="3" t="s">
        <v>142</v>
      </c>
      <c r="Q15" t="s">
        <v>48</v>
      </c>
      <c r="R15" s="3" t="s">
        <v>924</v>
      </c>
      <c r="S15" t="s">
        <v>50</v>
      </c>
      <c r="T15" t="s">
        <v>51</v>
      </c>
      <c r="U15">
        <v>0</v>
      </c>
      <c r="V15">
        <v>0</v>
      </c>
      <c r="X15" s="3" t="s">
        <v>142</v>
      </c>
    </row>
    <row r="16" spans="1:24" hidden="1" x14ac:dyDescent="0.35">
      <c r="F16" t="s">
        <v>66</v>
      </c>
      <c r="G16" s="4">
        <v>2711111</v>
      </c>
      <c r="I16" t="s">
        <v>46</v>
      </c>
      <c r="J16">
        <v>0</v>
      </c>
      <c r="K16">
        <v>2068</v>
      </c>
      <c r="L16">
        <v>0</v>
      </c>
      <c r="M16">
        <v>2068</v>
      </c>
      <c r="N16" s="3" t="s">
        <v>142</v>
      </c>
      <c r="Q16" t="s">
        <v>48</v>
      </c>
      <c r="R16" s="3" t="s">
        <v>924</v>
      </c>
      <c r="S16" t="s">
        <v>50</v>
      </c>
      <c r="T16" t="s">
        <v>51</v>
      </c>
      <c r="U16">
        <v>0</v>
      </c>
      <c r="V16">
        <v>0</v>
      </c>
      <c r="X16" s="3" t="s">
        <v>142</v>
      </c>
    </row>
    <row r="17" spans="6:24" hidden="1" x14ac:dyDescent="0.35">
      <c r="F17" t="s">
        <v>67</v>
      </c>
      <c r="G17" s="4">
        <v>2711111</v>
      </c>
      <c r="I17" t="s">
        <v>46</v>
      </c>
      <c r="J17">
        <v>0</v>
      </c>
      <c r="K17">
        <v>53770</v>
      </c>
      <c r="L17">
        <v>0</v>
      </c>
      <c r="M17">
        <v>53770</v>
      </c>
      <c r="N17" s="3" t="s">
        <v>142</v>
      </c>
      <c r="Q17" t="s">
        <v>48</v>
      </c>
      <c r="R17" s="3" t="s">
        <v>924</v>
      </c>
      <c r="S17" t="s">
        <v>50</v>
      </c>
      <c r="T17" t="s">
        <v>51</v>
      </c>
      <c r="U17">
        <v>0</v>
      </c>
      <c r="V17">
        <v>0</v>
      </c>
      <c r="X17" s="3" t="s">
        <v>142</v>
      </c>
    </row>
    <row r="18" spans="6:24" hidden="1" x14ac:dyDescent="0.35">
      <c r="F18" t="s">
        <v>68</v>
      </c>
      <c r="G18" s="4">
        <v>2711111</v>
      </c>
      <c r="I18" t="s">
        <v>46</v>
      </c>
      <c r="J18">
        <v>0</v>
      </c>
      <c r="K18">
        <v>13090</v>
      </c>
      <c r="L18">
        <v>0</v>
      </c>
      <c r="M18">
        <v>13090</v>
      </c>
      <c r="N18" s="3" t="s">
        <v>142</v>
      </c>
      <c r="Q18" t="s">
        <v>48</v>
      </c>
      <c r="R18" s="3" t="s">
        <v>924</v>
      </c>
      <c r="S18" t="s">
        <v>50</v>
      </c>
      <c r="T18" t="s">
        <v>51</v>
      </c>
      <c r="U18">
        <v>0</v>
      </c>
      <c r="V18">
        <v>0</v>
      </c>
      <c r="X18" s="3" t="s">
        <v>142</v>
      </c>
    </row>
    <row r="19" spans="6:24" hidden="1" x14ac:dyDescent="0.35">
      <c r="F19" t="s">
        <v>69</v>
      </c>
      <c r="G19" s="4">
        <v>2711111</v>
      </c>
      <c r="I19" t="s">
        <v>46</v>
      </c>
      <c r="J19">
        <v>0</v>
      </c>
      <c r="K19">
        <v>4820</v>
      </c>
      <c r="L19">
        <v>0</v>
      </c>
      <c r="M19">
        <v>4820</v>
      </c>
      <c r="N19" s="3" t="s">
        <v>142</v>
      </c>
      <c r="Q19" t="s">
        <v>48</v>
      </c>
      <c r="R19" s="3" t="s">
        <v>924</v>
      </c>
      <c r="S19" t="s">
        <v>50</v>
      </c>
      <c r="T19" t="s">
        <v>51</v>
      </c>
      <c r="U19">
        <v>0</v>
      </c>
      <c r="V19">
        <v>0</v>
      </c>
      <c r="X19" s="3" t="s">
        <v>142</v>
      </c>
    </row>
    <row r="20" spans="6:24" hidden="1" x14ac:dyDescent="0.35">
      <c r="F20" t="s">
        <v>70</v>
      </c>
      <c r="G20" s="4">
        <v>2711111</v>
      </c>
      <c r="I20" t="s">
        <v>46</v>
      </c>
      <c r="J20">
        <v>0</v>
      </c>
      <c r="K20">
        <v>582</v>
      </c>
      <c r="L20">
        <v>0</v>
      </c>
      <c r="M20">
        <v>582</v>
      </c>
      <c r="N20" s="3" t="s">
        <v>142</v>
      </c>
      <c r="Q20" t="s">
        <v>48</v>
      </c>
      <c r="R20" s="3" t="s">
        <v>924</v>
      </c>
      <c r="S20" t="s">
        <v>50</v>
      </c>
      <c r="T20" t="s">
        <v>51</v>
      </c>
      <c r="U20">
        <v>0</v>
      </c>
      <c r="V20">
        <v>0</v>
      </c>
      <c r="X20" s="3" t="s">
        <v>142</v>
      </c>
    </row>
    <row r="21" spans="6:24" hidden="1" x14ac:dyDescent="0.35">
      <c r="F21" t="s">
        <v>71</v>
      </c>
      <c r="G21" s="4">
        <v>2711111</v>
      </c>
      <c r="I21" t="s">
        <v>46</v>
      </c>
      <c r="J21">
        <v>0</v>
      </c>
      <c r="K21">
        <v>1434</v>
      </c>
      <c r="L21">
        <v>0</v>
      </c>
      <c r="M21">
        <v>1434</v>
      </c>
      <c r="N21" s="3" t="s">
        <v>142</v>
      </c>
      <c r="Q21" t="s">
        <v>48</v>
      </c>
      <c r="R21" s="3" t="s">
        <v>924</v>
      </c>
      <c r="S21" t="s">
        <v>50</v>
      </c>
      <c r="T21" t="s">
        <v>51</v>
      </c>
      <c r="U21">
        <v>0</v>
      </c>
      <c r="V21">
        <v>0</v>
      </c>
      <c r="X21" s="3" t="s">
        <v>142</v>
      </c>
    </row>
    <row r="22" spans="6:24" hidden="1" x14ac:dyDescent="0.35">
      <c r="F22" t="s">
        <v>72</v>
      </c>
      <c r="G22" s="4">
        <v>2711111</v>
      </c>
      <c r="I22" t="s">
        <v>46</v>
      </c>
      <c r="J22">
        <v>0</v>
      </c>
      <c r="K22">
        <v>106403</v>
      </c>
      <c r="L22">
        <v>0</v>
      </c>
      <c r="M22">
        <v>106403</v>
      </c>
      <c r="N22" s="3" t="s">
        <v>142</v>
      </c>
      <c r="Q22" t="s">
        <v>48</v>
      </c>
      <c r="R22" s="3" t="s">
        <v>924</v>
      </c>
      <c r="S22" t="s">
        <v>50</v>
      </c>
      <c r="T22" t="s">
        <v>51</v>
      </c>
      <c r="U22">
        <v>0</v>
      </c>
      <c r="V22">
        <v>0</v>
      </c>
      <c r="X22" s="3" t="s">
        <v>142</v>
      </c>
    </row>
    <row r="23" spans="6:24" hidden="1" x14ac:dyDescent="0.35">
      <c r="F23" t="s">
        <v>73</v>
      </c>
      <c r="G23" s="4">
        <v>2711111</v>
      </c>
      <c r="I23" t="s">
        <v>46</v>
      </c>
      <c r="J23">
        <v>0</v>
      </c>
      <c r="K23">
        <v>10828</v>
      </c>
      <c r="L23">
        <v>0</v>
      </c>
      <c r="M23">
        <v>10828</v>
      </c>
      <c r="N23" s="3" t="s">
        <v>142</v>
      </c>
      <c r="Q23" t="s">
        <v>48</v>
      </c>
      <c r="R23" s="3" t="s">
        <v>924</v>
      </c>
      <c r="S23" t="s">
        <v>50</v>
      </c>
      <c r="T23" t="s">
        <v>51</v>
      </c>
      <c r="U23">
        <v>0</v>
      </c>
      <c r="V23">
        <v>0</v>
      </c>
      <c r="X23" s="3" t="s">
        <v>142</v>
      </c>
    </row>
    <row r="24" spans="6:24" hidden="1" x14ac:dyDescent="0.35">
      <c r="F24" t="s">
        <v>74</v>
      </c>
      <c r="G24" s="4">
        <v>2711111</v>
      </c>
      <c r="I24" t="s">
        <v>46</v>
      </c>
      <c r="J24">
        <v>0</v>
      </c>
      <c r="K24">
        <v>120</v>
      </c>
      <c r="L24">
        <v>0</v>
      </c>
      <c r="M24">
        <v>120</v>
      </c>
      <c r="N24" s="3" t="s">
        <v>142</v>
      </c>
      <c r="Q24" t="s">
        <v>48</v>
      </c>
      <c r="R24" s="3" t="s">
        <v>924</v>
      </c>
      <c r="S24" t="s">
        <v>50</v>
      </c>
      <c r="T24" t="s">
        <v>51</v>
      </c>
      <c r="U24">
        <v>0</v>
      </c>
      <c r="V24">
        <v>0</v>
      </c>
      <c r="X24" s="3" t="s">
        <v>142</v>
      </c>
    </row>
    <row r="25" spans="6:24" hidden="1" x14ac:dyDescent="0.35">
      <c r="F25" t="s">
        <v>75</v>
      </c>
      <c r="G25" s="4">
        <v>2711111</v>
      </c>
      <c r="I25" t="s">
        <v>46</v>
      </c>
      <c r="J25">
        <v>0</v>
      </c>
      <c r="K25">
        <v>84444</v>
      </c>
      <c r="L25">
        <v>0</v>
      </c>
      <c r="M25">
        <v>84444</v>
      </c>
      <c r="N25" s="3" t="s">
        <v>142</v>
      </c>
      <c r="Q25" t="s">
        <v>48</v>
      </c>
      <c r="R25" s="3" t="s">
        <v>924</v>
      </c>
      <c r="S25" t="s">
        <v>50</v>
      </c>
      <c r="T25" t="s">
        <v>51</v>
      </c>
      <c r="U25">
        <v>0</v>
      </c>
      <c r="V25">
        <v>0</v>
      </c>
      <c r="X25" s="3" t="s">
        <v>142</v>
      </c>
    </row>
    <row r="26" spans="6:24" hidden="1" x14ac:dyDescent="0.35">
      <c r="F26" t="s">
        <v>76</v>
      </c>
      <c r="G26" s="4">
        <v>2711111</v>
      </c>
      <c r="I26" t="s">
        <v>46</v>
      </c>
      <c r="J26">
        <v>0</v>
      </c>
      <c r="K26">
        <v>60</v>
      </c>
      <c r="L26">
        <v>0</v>
      </c>
      <c r="M26">
        <v>60</v>
      </c>
      <c r="N26" s="3" t="s">
        <v>142</v>
      </c>
      <c r="Q26" t="s">
        <v>48</v>
      </c>
      <c r="R26" s="3" t="s">
        <v>924</v>
      </c>
      <c r="S26" t="s">
        <v>50</v>
      </c>
      <c r="T26" t="s">
        <v>51</v>
      </c>
      <c r="U26">
        <v>0</v>
      </c>
      <c r="V26">
        <v>0</v>
      </c>
      <c r="X26" s="3" t="s">
        <v>142</v>
      </c>
    </row>
    <row r="27" spans="6:24" hidden="1" x14ac:dyDescent="0.35">
      <c r="F27" t="s">
        <v>77</v>
      </c>
      <c r="G27" s="4">
        <v>2711111</v>
      </c>
      <c r="I27" t="s">
        <v>46</v>
      </c>
      <c r="J27">
        <v>0</v>
      </c>
      <c r="K27">
        <v>10522</v>
      </c>
      <c r="L27">
        <v>0</v>
      </c>
      <c r="M27">
        <v>10522</v>
      </c>
      <c r="N27" s="3" t="s">
        <v>142</v>
      </c>
      <c r="Q27" t="s">
        <v>48</v>
      </c>
      <c r="R27" s="3" t="s">
        <v>924</v>
      </c>
      <c r="S27" t="s">
        <v>50</v>
      </c>
      <c r="T27" t="s">
        <v>51</v>
      </c>
      <c r="U27">
        <v>0</v>
      </c>
      <c r="V27">
        <v>0</v>
      </c>
      <c r="X27" s="3" t="s">
        <v>142</v>
      </c>
    </row>
    <row r="28" spans="6:24" hidden="1" x14ac:dyDescent="0.35">
      <c r="F28" t="s">
        <v>78</v>
      </c>
      <c r="G28" s="4">
        <v>2711111</v>
      </c>
      <c r="I28" t="s">
        <v>46</v>
      </c>
      <c r="J28">
        <v>0</v>
      </c>
      <c r="K28">
        <v>13</v>
      </c>
      <c r="L28">
        <v>0</v>
      </c>
      <c r="M28">
        <v>13</v>
      </c>
      <c r="N28" s="3" t="s">
        <v>142</v>
      </c>
      <c r="Q28" t="s">
        <v>48</v>
      </c>
      <c r="R28" s="3" t="s">
        <v>924</v>
      </c>
      <c r="S28" t="s">
        <v>50</v>
      </c>
      <c r="T28" t="s">
        <v>51</v>
      </c>
      <c r="U28">
        <v>0</v>
      </c>
      <c r="V28">
        <v>0</v>
      </c>
      <c r="X28" s="3" t="s">
        <v>142</v>
      </c>
    </row>
    <row r="29" spans="6:24" hidden="1" x14ac:dyDescent="0.35">
      <c r="F29" t="s">
        <v>79</v>
      </c>
      <c r="G29" s="4">
        <v>2711111</v>
      </c>
      <c r="I29" t="s">
        <v>46</v>
      </c>
      <c r="J29">
        <v>0</v>
      </c>
      <c r="K29">
        <v>3529</v>
      </c>
      <c r="L29">
        <v>0</v>
      </c>
      <c r="M29">
        <v>3529</v>
      </c>
      <c r="N29" s="3" t="s">
        <v>142</v>
      </c>
      <c r="Q29" t="s">
        <v>48</v>
      </c>
      <c r="R29" s="3" t="s">
        <v>924</v>
      </c>
      <c r="S29" t="s">
        <v>50</v>
      </c>
      <c r="T29" t="s">
        <v>51</v>
      </c>
      <c r="U29">
        <v>0</v>
      </c>
      <c r="V29">
        <v>0</v>
      </c>
      <c r="X29" s="3" t="s">
        <v>142</v>
      </c>
    </row>
    <row r="30" spans="6:24" hidden="1" x14ac:dyDescent="0.35">
      <c r="F30" t="s">
        <v>80</v>
      </c>
      <c r="G30" s="4">
        <v>2711111</v>
      </c>
      <c r="I30" t="s">
        <v>46</v>
      </c>
      <c r="J30">
        <v>0</v>
      </c>
      <c r="K30">
        <v>40853</v>
      </c>
      <c r="L30">
        <v>0</v>
      </c>
      <c r="M30">
        <v>40853</v>
      </c>
      <c r="N30" s="3" t="s">
        <v>142</v>
      </c>
      <c r="Q30" t="s">
        <v>48</v>
      </c>
      <c r="R30" s="3" t="s">
        <v>924</v>
      </c>
      <c r="S30" t="s">
        <v>50</v>
      </c>
      <c r="T30" t="s">
        <v>51</v>
      </c>
      <c r="U30">
        <v>0</v>
      </c>
      <c r="V30">
        <v>0</v>
      </c>
      <c r="X30" s="3" t="s">
        <v>142</v>
      </c>
    </row>
    <row r="31" spans="6:24" hidden="1" x14ac:dyDescent="0.35">
      <c r="G31" s="4">
        <v>1011</v>
      </c>
      <c r="I31" t="s">
        <v>46</v>
      </c>
      <c r="J31">
        <v>6118</v>
      </c>
      <c r="K31">
        <v>0</v>
      </c>
      <c r="L31">
        <v>6118</v>
      </c>
      <c r="M31">
        <v>0</v>
      </c>
      <c r="N31" t="s">
        <v>47</v>
      </c>
      <c r="Q31" t="s">
        <v>48</v>
      </c>
      <c r="R31" s="3" t="s">
        <v>49</v>
      </c>
      <c r="S31" t="s">
        <v>50</v>
      </c>
      <c r="T31" t="s">
        <v>51</v>
      </c>
      <c r="U31">
        <v>0</v>
      </c>
      <c r="V31">
        <v>0</v>
      </c>
      <c r="X31" s="3" t="s">
        <v>47</v>
      </c>
    </row>
    <row r="32" spans="6:24" hidden="1" x14ac:dyDescent="0.35">
      <c r="F32" t="s">
        <v>52</v>
      </c>
      <c r="G32" s="4">
        <v>1011</v>
      </c>
      <c r="I32" t="s">
        <v>46</v>
      </c>
      <c r="J32">
        <v>63</v>
      </c>
      <c r="K32">
        <v>0</v>
      </c>
      <c r="L32">
        <v>63</v>
      </c>
      <c r="M32">
        <v>0</v>
      </c>
      <c r="N32" t="s">
        <v>47</v>
      </c>
      <c r="Q32" t="s">
        <v>48</v>
      </c>
      <c r="R32" s="3" t="s">
        <v>49</v>
      </c>
      <c r="S32" t="s">
        <v>50</v>
      </c>
      <c r="T32" t="s">
        <v>51</v>
      </c>
      <c r="U32">
        <v>0</v>
      </c>
      <c r="V32">
        <v>0</v>
      </c>
      <c r="X32" s="3" t="s">
        <v>47</v>
      </c>
    </row>
    <row r="33" spans="6:24" hidden="1" x14ac:dyDescent="0.35">
      <c r="F33" t="s">
        <v>81</v>
      </c>
      <c r="G33" s="4">
        <v>1011</v>
      </c>
      <c r="I33" t="s">
        <v>46</v>
      </c>
      <c r="J33">
        <v>0</v>
      </c>
      <c r="K33">
        <v>5358</v>
      </c>
      <c r="L33">
        <v>0</v>
      </c>
      <c r="M33">
        <v>5358</v>
      </c>
      <c r="N33" t="s">
        <v>47</v>
      </c>
      <c r="Q33" t="s">
        <v>48</v>
      </c>
      <c r="R33" s="3" t="s">
        <v>49</v>
      </c>
      <c r="S33" t="s">
        <v>50</v>
      </c>
      <c r="T33" t="s">
        <v>51</v>
      </c>
      <c r="U33">
        <v>0</v>
      </c>
      <c r="V33">
        <v>0</v>
      </c>
      <c r="X33" s="3" t="s">
        <v>47</v>
      </c>
    </row>
    <row r="34" spans="6:24" hidden="1" x14ac:dyDescent="0.35">
      <c r="F34" t="s">
        <v>82</v>
      </c>
      <c r="G34" s="4">
        <v>1011</v>
      </c>
      <c r="I34" t="s">
        <v>46</v>
      </c>
      <c r="J34">
        <v>0</v>
      </c>
      <c r="K34">
        <v>122</v>
      </c>
      <c r="L34">
        <v>0</v>
      </c>
      <c r="M34">
        <v>122</v>
      </c>
      <c r="N34" t="s">
        <v>47</v>
      </c>
      <c r="Q34" t="s">
        <v>48</v>
      </c>
      <c r="R34" s="3" t="s">
        <v>49</v>
      </c>
      <c r="S34" t="s">
        <v>50</v>
      </c>
      <c r="T34" t="s">
        <v>51</v>
      </c>
      <c r="U34">
        <v>0</v>
      </c>
      <c r="V34">
        <v>0</v>
      </c>
      <c r="X34" s="3" t="s">
        <v>47</v>
      </c>
    </row>
    <row r="35" spans="6:24" hidden="1" x14ac:dyDescent="0.35">
      <c r="F35" t="s">
        <v>83</v>
      </c>
      <c r="G35" s="4">
        <v>1011</v>
      </c>
      <c r="I35" t="s">
        <v>46</v>
      </c>
      <c r="J35">
        <v>0</v>
      </c>
      <c r="K35">
        <v>60</v>
      </c>
      <c r="L35">
        <v>0</v>
      </c>
      <c r="M35">
        <v>60</v>
      </c>
      <c r="N35" t="s">
        <v>47</v>
      </c>
      <c r="Q35" t="s">
        <v>48</v>
      </c>
      <c r="R35" s="3" t="s">
        <v>49</v>
      </c>
      <c r="S35" t="s">
        <v>50</v>
      </c>
      <c r="T35" t="s">
        <v>51</v>
      </c>
      <c r="U35">
        <v>0</v>
      </c>
      <c r="V35">
        <v>0</v>
      </c>
      <c r="X35" s="3" t="s">
        <v>47</v>
      </c>
    </row>
    <row r="36" spans="6:24" hidden="1" x14ac:dyDescent="0.35">
      <c r="F36" t="s">
        <v>84</v>
      </c>
      <c r="G36" s="4">
        <v>1011</v>
      </c>
      <c r="I36" t="s">
        <v>46</v>
      </c>
      <c r="J36">
        <v>0</v>
      </c>
      <c r="K36">
        <v>30</v>
      </c>
      <c r="L36">
        <v>0</v>
      </c>
      <c r="M36">
        <v>30</v>
      </c>
      <c r="N36" t="s">
        <v>47</v>
      </c>
      <c r="Q36" t="s">
        <v>48</v>
      </c>
      <c r="R36" s="3" t="s">
        <v>49</v>
      </c>
      <c r="S36" t="s">
        <v>50</v>
      </c>
      <c r="T36" t="s">
        <v>51</v>
      </c>
      <c r="U36">
        <v>0</v>
      </c>
      <c r="V36">
        <v>0</v>
      </c>
      <c r="X36" s="3" t="s">
        <v>47</v>
      </c>
    </row>
    <row r="37" spans="6:24" hidden="1" x14ac:dyDescent="0.35">
      <c r="F37" t="s">
        <v>85</v>
      </c>
      <c r="G37" s="4">
        <v>1011</v>
      </c>
      <c r="I37" t="s">
        <v>46</v>
      </c>
      <c r="J37">
        <v>0</v>
      </c>
      <c r="K37">
        <v>36</v>
      </c>
      <c r="L37">
        <v>0</v>
      </c>
      <c r="M37">
        <v>36</v>
      </c>
      <c r="N37" t="s">
        <v>47</v>
      </c>
      <c r="Q37" t="s">
        <v>48</v>
      </c>
      <c r="R37" s="3" t="s">
        <v>49</v>
      </c>
      <c r="S37" t="s">
        <v>50</v>
      </c>
      <c r="T37" t="s">
        <v>51</v>
      </c>
      <c r="U37">
        <v>0</v>
      </c>
      <c r="V37">
        <v>0</v>
      </c>
      <c r="X37" s="3" t="s">
        <v>47</v>
      </c>
    </row>
    <row r="38" spans="6:24" hidden="1" x14ac:dyDescent="0.35">
      <c r="F38" t="s">
        <v>76</v>
      </c>
      <c r="G38" s="4">
        <v>1011</v>
      </c>
      <c r="I38" t="s">
        <v>46</v>
      </c>
      <c r="J38">
        <v>0</v>
      </c>
      <c r="K38">
        <v>37</v>
      </c>
      <c r="L38">
        <v>0</v>
      </c>
      <c r="M38">
        <v>37</v>
      </c>
      <c r="N38" t="s">
        <v>47</v>
      </c>
      <c r="Q38" t="s">
        <v>48</v>
      </c>
      <c r="R38" s="3" t="s">
        <v>49</v>
      </c>
      <c r="S38" t="s">
        <v>50</v>
      </c>
      <c r="T38" t="s">
        <v>51</v>
      </c>
      <c r="U38">
        <v>0</v>
      </c>
      <c r="V38">
        <v>0</v>
      </c>
      <c r="X38" s="3" t="s">
        <v>47</v>
      </c>
    </row>
    <row r="39" spans="6:24" hidden="1" x14ac:dyDescent="0.35">
      <c r="F39" t="s">
        <v>86</v>
      </c>
      <c r="G39" s="4">
        <v>1011</v>
      </c>
      <c r="I39" t="s">
        <v>46</v>
      </c>
      <c r="J39">
        <v>0</v>
      </c>
      <c r="K39">
        <v>238</v>
      </c>
      <c r="L39">
        <v>0</v>
      </c>
      <c r="M39">
        <v>238</v>
      </c>
      <c r="N39" t="s">
        <v>47</v>
      </c>
      <c r="Q39" t="s">
        <v>48</v>
      </c>
      <c r="R39" s="3" t="s">
        <v>49</v>
      </c>
      <c r="S39" t="s">
        <v>50</v>
      </c>
      <c r="T39" t="s">
        <v>51</v>
      </c>
      <c r="U39">
        <v>0</v>
      </c>
      <c r="V39">
        <v>0</v>
      </c>
      <c r="X39" s="3" t="s">
        <v>47</v>
      </c>
    </row>
    <row r="40" spans="6:24" hidden="1" x14ac:dyDescent="0.35">
      <c r="F40" t="s">
        <v>87</v>
      </c>
      <c r="G40" s="4">
        <v>1011</v>
      </c>
      <c r="I40" t="s">
        <v>46</v>
      </c>
      <c r="J40">
        <v>0</v>
      </c>
      <c r="K40">
        <v>300</v>
      </c>
      <c r="L40">
        <v>0</v>
      </c>
      <c r="M40">
        <v>300</v>
      </c>
      <c r="N40" t="s">
        <v>47</v>
      </c>
      <c r="Q40" t="s">
        <v>48</v>
      </c>
      <c r="R40" s="3" t="s">
        <v>49</v>
      </c>
      <c r="S40" t="s">
        <v>50</v>
      </c>
      <c r="T40" t="s">
        <v>51</v>
      </c>
      <c r="U40">
        <v>0</v>
      </c>
      <c r="V40">
        <v>0</v>
      </c>
      <c r="X40" s="3" t="s">
        <v>47</v>
      </c>
    </row>
    <row r="41" spans="6:24" hidden="1" x14ac:dyDescent="0.35">
      <c r="G41" s="4">
        <v>3511</v>
      </c>
      <c r="I41" t="s">
        <v>46</v>
      </c>
      <c r="J41">
        <v>0</v>
      </c>
      <c r="K41">
        <v>3500</v>
      </c>
      <c r="L41">
        <v>0</v>
      </c>
      <c r="M41">
        <v>3500</v>
      </c>
      <c r="N41" s="3" t="s">
        <v>238</v>
      </c>
      <c r="Q41" t="s">
        <v>48</v>
      </c>
      <c r="R41" s="3" t="s">
        <v>53</v>
      </c>
      <c r="S41" t="s">
        <v>50</v>
      </c>
      <c r="T41" t="s">
        <v>51</v>
      </c>
      <c r="U41">
        <v>0</v>
      </c>
      <c r="V41">
        <v>0</v>
      </c>
      <c r="X41" s="3" t="s">
        <v>172</v>
      </c>
    </row>
    <row r="42" spans="6:24" hidden="1" x14ac:dyDescent="0.35">
      <c r="F42" t="s">
        <v>63</v>
      </c>
      <c r="G42" s="4">
        <v>271118</v>
      </c>
      <c r="I42" t="s">
        <v>46</v>
      </c>
      <c r="J42">
        <v>68401</v>
      </c>
      <c r="K42">
        <v>0</v>
      </c>
      <c r="L42">
        <v>68401</v>
      </c>
      <c r="M42">
        <v>0</v>
      </c>
      <c r="N42" s="3" t="s">
        <v>142</v>
      </c>
      <c r="Q42" t="s">
        <v>48</v>
      </c>
      <c r="R42" s="3" t="s">
        <v>924</v>
      </c>
      <c r="S42" t="s">
        <v>50</v>
      </c>
      <c r="T42" t="s">
        <v>51</v>
      </c>
      <c r="U42">
        <v>0</v>
      </c>
      <c r="V42">
        <v>0</v>
      </c>
      <c r="X42" s="3" t="s">
        <v>142</v>
      </c>
    </row>
    <row r="43" spans="6:24" hidden="1" x14ac:dyDescent="0.35">
      <c r="F43" t="s">
        <v>80</v>
      </c>
      <c r="G43" s="4">
        <v>271118</v>
      </c>
      <c r="I43" t="s">
        <v>46</v>
      </c>
      <c r="J43">
        <v>0</v>
      </c>
      <c r="K43">
        <v>68401</v>
      </c>
      <c r="L43">
        <v>0</v>
      </c>
      <c r="M43">
        <v>68401</v>
      </c>
      <c r="N43" s="3" t="s">
        <v>142</v>
      </c>
      <c r="Q43" t="s">
        <v>48</v>
      </c>
      <c r="R43" s="3" t="s">
        <v>924</v>
      </c>
      <c r="S43" t="s">
        <v>50</v>
      </c>
      <c r="T43" t="s">
        <v>51</v>
      </c>
      <c r="U43">
        <v>0</v>
      </c>
      <c r="V43">
        <v>0</v>
      </c>
      <c r="X43" s="3" t="s">
        <v>142</v>
      </c>
    </row>
    <row r="44" spans="6:24" hidden="1" x14ac:dyDescent="0.35">
      <c r="G44" s="4">
        <v>2711112</v>
      </c>
      <c r="I44" t="s">
        <v>46</v>
      </c>
      <c r="J44">
        <v>50960</v>
      </c>
      <c r="K44">
        <v>0</v>
      </c>
      <c r="L44">
        <v>50960</v>
      </c>
      <c r="M44">
        <v>0</v>
      </c>
      <c r="N44" s="3" t="s">
        <v>142</v>
      </c>
      <c r="Q44" t="s">
        <v>48</v>
      </c>
      <c r="R44" s="3" t="s">
        <v>924</v>
      </c>
      <c r="S44" t="s">
        <v>50</v>
      </c>
      <c r="T44" t="s">
        <v>51</v>
      </c>
      <c r="U44">
        <v>0</v>
      </c>
      <c r="V44">
        <v>0</v>
      </c>
      <c r="X44" s="3" t="s">
        <v>142</v>
      </c>
    </row>
    <row r="45" spans="6:24" hidden="1" x14ac:dyDescent="0.35">
      <c r="F45" t="s">
        <v>89</v>
      </c>
      <c r="G45" s="4">
        <v>2711112</v>
      </c>
      <c r="I45" t="s">
        <v>46</v>
      </c>
      <c r="J45">
        <v>0</v>
      </c>
      <c r="K45">
        <v>371</v>
      </c>
      <c r="L45">
        <v>0</v>
      </c>
      <c r="M45">
        <v>371</v>
      </c>
      <c r="N45" s="3" t="s">
        <v>142</v>
      </c>
      <c r="Q45" t="s">
        <v>48</v>
      </c>
      <c r="R45" s="3" t="s">
        <v>924</v>
      </c>
      <c r="S45" t="s">
        <v>50</v>
      </c>
      <c r="T45" t="s">
        <v>51</v>
      </c>
      <c r="U45">
        <v>0</v>
      </c>
      <c r="V45">
        <v>0</v>
      </c>
      <c r="X45" s="3" t="s">
        <v>142</v>
      </c>
    </row>
    <row r="46" spans="6:24" hidden="1" x14ac:dyDescent="0.35">
      <c r="F46" t="s">
        <v>87</v>
      </c>
      <c r="G46" s="4">
        <v>2711112</v>
      </c>
      <c r="I46" t="s">
        <v>46</v>
      </c>
      <c r="J46">
        <v>0</v>
      </c>
      <c r="K46">
        <v>7460</v>
      </c>
      <c r="L46">
        <v>0</v>
      </c>
      <c r="M46">
        <v>7460</v>
      </c>
      <c r="N46" s="3" t="s">
        <v>142</v>
      </c>
      <c r="Q46" t="s">
        <v>48</v>
      </c>
      <c r="R46" s="3" t="s">
        <v>924</v>
      </c>
      <c r="S46" t="s">
        <v>50</v>
      </c>
      <c r="T46" t="s">
        <v>51</v>
      </c>
      <c r="U46">
        <v>0</v>
      </c>
      <c r="V46">
        <v>0</v>
      </c>
      <c r="X46" s="3" t="s">
        <v>142</v>
      </c>
    </row>
    <row r="47" spans="6:24" hidden="1" x14ac:dyDescent="0.35">
      <c r="F47" t="s">
        <v>90</v>
      </c>
      <c r="G47" s="4">
        <v>2711112</v>
      </c>
      <c r="I47" t="s">
        <v>46</v>
      </c>
      <c r="J47">
        <v>0</v>
      </c>
      <c r="K47">
        <v>4095</v>
      </c>
      <c r="L47">
        <v>0</v>
      </c>
      <c r="M47">
        <v>4095</v>
      </c>
      <c r="N47" s="3" t="s">
        <v>142</v>
      </c>
      <c r="Q47" t="s">
        <v>48</v>
      </c>
      <c r="R47" s="3" t="s">
        <v>924</v>
      </c>
      <c r="S47" t="s">
        <v>50</v>
      </c>
      <c r="T47" t="s">
        <v>51</v>
      </c>
      <c r="U47">
        <v>0</v>
      </c>
      <c r="V47">
        <v>0</v>
      </c>
      <c r="X47" s="3" t="s">
        <v>142</v>
      </c>
    </row>
    <row r="48" spans="6:24" hidden="1" x14ac:dyDescent="0.35">
      <c r="F48" t="s">
        <v>52</v>
      </c>
      <c r="G48" s="4">
        <v>2711112</v>
      </c>
      <c r="I48" t="s">
        <v>46</v>
      </c>
      <c r="J48">
        <v>0</v>
      </c>
      <c r="K48">
        <v>976</v>
      </c>
      <c r="L48">
        <v>0</v>
      </c>
      <c r="M48">
        <v>976</v>
      </c>
      <c r="N48" s="3" t="s">
        <v>142</v>
      </c>
      <c r="Q48" t="s">
        <v>48</v>
      </c>
      <c r="R48" s="3" t="s">
        <v>924</v>
      </c>
      <c r="S48" t="s">
        <v>50</v>
      </c>
      <c r="T48" t="s">
        <v>51</v>
      </c>
      <c r="U48">
        <v>0</v>
      </c>
      <c r="V48">
        <v>0</v>
      </c>
      <c r="X48" s="3" t="s">
        <v>142</v>
      </c>
    </row>
    <row r="49" spans="6:24" hidden="1" x14ac:dyDescent="0.35">
      <c r="F49" t="s">
        <v>74</v>
      </c>
      <c r="G49" s="4">
        <v>2711112</v>
      </c>
      <c r="I49" t="s">
        <v>46</v>
      </c>
      <c r="J49">
        <v>0</v>
      </c>
      <c r="K49">
        <v>90</v>
      </c>
      <c r="L49">
        <v>0</v>
      </c>
      <c r="M49">
        <v>90</v>
      </c>
      <c r="N49" s="3" t="s">
        <v>142</v>
      </c>
      <c r="Q49" t="s">
        <v>48</v>
      </c>
      <c r="R49" s="3" t="s">
        <v>924</v>
      </c>
      <c r="S49" t="s">
        <v>50</v>
      </c>
      <c r="T49" t="s">
        <v>51</v>
      </c>
      <c r="U49">
        <v>0</v>
      </c>
      <c r="V49">
        <v>0</v>
      </c>
      <c r="X49" s="3" t="s">
        <v>142</v>
      </c>
    </row>
    <row r="50" spans="6:24" hidden="1" x14ac:dyDescent="0.35">
      <c r="F50" t="s">
        <v>82</v>
      </c>
      <c r="G50" s="4">
        <v>2711112</v>
      </c>
      <c r="I50" t="s">
        <v>46</v>
      </c>
      <c r="J50">
        <v>0</v>
      </c>
      <c r="K50">
        <v>1729</v>
      </c>
      <c r="L50">
        <v>0</v>
      </c>
      <c r="M50">
        <v>1729</v>
      </c>
      <c r="N50" s="3" t="s">
        <v>142</v>
      </c>
      <c r="Q50" t="s">
        <v>48</v>
      </c>
      <c r="R50" s="3" t="s">
        <v>924</v>
      </c>
      <c r="S50" t="s">
        <v>50</v>
      </c>
      <c r="T50" t="s">
        <v>51</v>
      </c>
      <c r="U50">
        <v>0</v>
      </c>
      <c r="V50">
        <v>0</v>
      </c>
      <c r="X50" s="3" t="s">
        <v>142</v>
      </c>
    </row>
    <row r="51" spans="6:24" hidden="1" x14ac:dyDescent="0.35">
      <c r="F51" t="s">
        <v>91</v>
      </c>
      <c r="G51" s="4">
        <v>2711112</v>
      </c>
      <c r="I51" t="s">
        <v>46</v>
      </c>
      <c r="J51">
        <v>0</v>
      </c>
      <c r="K51">
        <v>920</v>
      </c>
      <c r="L51">
        <v>0</v>
      </c>
      <c r="M51">
        <v>920</v>
      </c>
      <c r="N51" s="3" t="s">
        <v>142</v>
      </c>
      <c r="Q51" t="s">
        <v>48</v>
      </c>
      <c r="R51" s="3" t="s">
        <v>924</v>
      </c>
      <c r="S51" t="s">
        <v>50</v>
      </c>
      <c r="T51" t="s">
        <v>51</v>
      </c>
      <c r="U51">
        <v>0</v>
      </c>
      <c r="V51">
        <v>0</v>
      </c>
      <c r="X51" s="3" t="s">
        <v>142</v>
      </c>
    </row>
    <row r="52" spans="6:24" hidden="1" x14ac:dyDescent="0.35">
      <c r="F52" t="s">
        <v>92</v>
      </c>
      <c r="G52" s="4">
        <v>2711112</v>
      </c>
      <c r="I52" t="s">
        <v>46</v>
      </c>
      <c r="J52">
        <v>0</v>
      </c>
      <c r="K52">
        <v>1751</v>
      </c>
      <c r="L52">
        <v>0</v>
      </c>
      <c r="M52">
        <v>1751</v>
      </c>
      <c r="N52" s="3" t="s">
        <v>142</v>
      </c>
      <c r="Q52" t="s">
        <v>48</v>
      </c>
      <c r="R52" s="3" t="s">
        <v>924</v>
      </c>
      <c r="S52" t="s">
        <v>50</v>
      </c>
      <c r="T52" t="s">
        <v>51</v>
      </c>
      <c r="U52">
        <v>0</v>
      </c>
      <c r="V52">
        <v>0</v>
      </c>
      <c r="X52" s="3" t="s">
        <v>142</v>
      </c>
    </row>
    <row r="53" spans="6:24" hidden="1" x14ac:dyDescent="0.35">
      <c r="F53" t="s">
        <v>93</v>
      </c>
      <c r="G53" s="4">
        <v>2711112</v>
      </c>
      <c r="I53" t="s">
        <v>46</v>
      </c>
      <c r="J53">
        <v>0</v>
      </c>
      <c r="K53">
        <v>1205</v>
      </c>
      <c r="L53">
        <v>0</v>
      </c>
      <c r="M53">
        <v>1205</v>
      </c>
      <c r="N53" s="3" t="s">
        <v>142</v>
      </c>
      <c r="Q53" t="s">
        <v>48</v>
      </c>
      <c r="R53" s="3" t="s">
        <v>924</v>
      </c>
      <c r="S53" t="s">
        <v>50</v>
      </c>
      <c r="T53" t="s">
        <v>51</v>
      </c>
      <c r="U53">
        <v>0</v>
      </c>
      <c r="V53">
        <v>0</v>
      </c>
      <c r="X53" s="3" t="s">
        <v>142</v>
      </c>
    </row>
    <row r="54" spans="6:24" hidden="1" x14ac:dyDescent="0.35">
      <c r="F54" t="s">
        <v>94</v>
      </c>
      <c r="G54" s="4">
        <v>2711112</v>
      </c>
      <c r="I54" t="s">
        <v>46</v>
      </c>
      <c r="J54">
        <v>0</v>
      </c>
      <c r="K54">
        <v>1030</v>
      </c>
      <c r="L54">
        <v>0</v>
      </c>
      <c r="M54">
        <v>1030</v>
      </c>
      <c r="N54" s="3" t="s">
        <v>142</v>
      </c>
      <c r="Q54" t="s">
        <v>48</v>
      </c>
      <c r="R54" s="3" t="s">
        <v>924</v>
      </c>
      <c r="S54" t="s">
        <v>50</v>
      </c>
      <c r="T54" t="s">
        <v>51</v>
      </c>
      <c r="U54">
        <v>0</v>
      </c>
      <c r="V54">
        <v>0</v>
      </c>
      <c r="X54" s="3" t="s">
        <v>142</v>
      </c>
    </row>
    <row r="55" spans="6:24" hidden="1" x14ac:dyDescent="0.35">
      <c r="F55" t="s">
        <v>95</v>
      </c>
      <c r="G55" s="4">
        <v>2711112</v>
      </c>
      <c r="I55" t="s">
        <v>46</v>
      </c>
      <c r="J55">
        <v>0</v>
      </c>
      <c r="K55">
        <v>2048</v>
      </c>
      <c r="L55">
        <v>0</v>
      </c>
      <c r="M55">
        <v>2048</v>
      </c>
      <c r="N55" s="3" t="s">
        <v>142</v>
      </c>
      <c r="Q55" t="s">
        <v>48</v>
      </c>
      <c r="R55" s="3" t="s">
        <v>924</v>
      </c>
      <c r="S55" t="s">
        <v>50</v>
      </c>
      <c r="T55" t="s">
        <v>51</v>
      </c>
      <c r="U55">
        <v>0</v>
      </c>
      <c r="V55">
        <v>0</v>
      </c>
      <c r="X55" s="3" t="s">
        <v>142</v>
      </c>
    </row>
    <row r="56" spans="6:24" hidden="1" x14ac:dyDescent="0.35">
      <c r="F56" t="s">
        <v>96</v>
      </c>
      <c r="G56" s="4">
        <v>2711112</v>
      </c>
      <c r="I56" t="s">
        <v>46</v>
      </c>
      <c r="J56">
        <v>0</v>
      </c>
      <c r="K56">
        <v>3793</v>
      </c>
      <c r="L56">
        <v>0</v>
      </c>
      <c r="M56">
        <v>3793</v>
      </c>
      <c r="N56" s="3" t="s">
        <v>142</v>
      </c>
      <c r="Q56" t="s">
        <v>48</v>
      </c>
      <c r="R56" s="3" t="s">
        <v>924</v>
      </c>
      <c r="S56" t="s">
        <v>50</v>
      </c>
      <c r="T56" t="s">
        <v>51</v>
      </c>
      <c r="U56">
        <v>0</v>
      </c>
      <c r="V56">
        <v>0</v>
      </c>
      <c r="X56" s="3" t="s">
        <v>142</v>
      </c>
    </row>
    <row r="57" spans="6:24" hidden="1" x14ac:dyDescent="0.35">
      <c r="F57" t="s">
        <v>97</v>
      </c>
      <c r="G57" s="4">
        <v>2711112</v>
      </c>
      <c r="I57" t="s">
        <v>46</v>
      </c>
      <c r="J57">
        <v>0</v>
      </c>
      <c r="K57">
        <v>525</v>
      </c>
      <c r="L57">
        <v>0</v>
      </c>
      <c r="M57">
        <v>525</v>
      </c>
      <c r="N57" s="3" t="s">
        <v>142</v>
      </c>
      <c r="Q57" t="s">
        <v>48</v>
      </c>
      <c r="R57" s="3" t="s">
        <v>924</v>
      </c>
      <c r="S57" t="s">
        <v>50</v>
      </c>
      <c r="T57" t="s">
        <v>51</v>
      </c>
      <c r="U57">
        <v>0</v>
      </c>
      <c r="V57">
        <v>0</v>
      </c>
      <c r="X57" s="3" t="s">
        <v>142</v>
      </c>
    </row>
    <row r="58" spans="6:24" hidden="1" x14ac:dyDescent="0.35">
      <c r="F58" t="s">
        <v>98</v>
      </c>
      <c r="G58" s="4">
        <v>2711112</v>
      </c>
      <c r="I58" t="s">
        <v>46</v>
      </c>
      <c r="J58">
        <v>0</v>
      </c>
      <c r="K58">
        <v>1975</v>
      </c>
      <c r="L58">
        <v>0</v>
      </c>
      <c r="M58">
        <v>1975</v>
      </c>
      <c r="N58" s="3" t="s">
        <v>142</v>
      </c>
      <c r="Q58" t="s">
        <v>48</v>
      </c>
      <c r="R58" s="3" t="s">
        <v>924</v>
      </c>
      <c r="S58" t="s">
        <v>50</v>
      </c>
      <c r="T58" t="s">
        <v>51</v>
      </c>
      <c r="U58">
        <v>0</v>
      </c>
      <c r="V58">
        <v>0</v>
      </c>
      <c r="X58" s="3" t="s">
        <v>142</v>
      </c>
    </row>
    <row r="59" spans="6:24" hidden="1" x14ac:dyDescent="0.35">
      <c r="F59" t="s">
        <v>99</v>
      </c>
      <c r="G59" s="4">
        <v>2711112</v>
      </c>
      <c r="I59" t="s">
        <v>46</v>
      </c>
      <c r="J59">
        <v>0</v>
      </c>
      <c r="K59">
        <v>164</v>
      </c>
      <c r="L59">
        <v>0</v>
      </c>
      <c r="M59">
        <v>164</v>
      </c>
      <c r="N59" s="3" t="s">
        <v>142</v>
      </c>
      <c r="Q59" t="s">
        <v>48</v>
      </c>
      <c r="R59" s="3" t="s">
        <v>924</v>
      </c>
      <c r="S59" t="s">
        <v>50</v>
      </c>
      <c r="T59" t="s">
        <v>51</v>
      </c>
      <c r="U59">
        <v>0</v>
      </c>
      <c r="V59">
        <v>0</v>
      </c>
      <c r="X59" s="3" t="s">
        <v>142</v>
      </c>
    </row>
    <row r="60" spans="6:24" hidden="1" x14ac:dyDescent="0.35">
      <c r="F60" t="s">
        <v>100</v>
      </c>
      <c r="G60" s="4">
        <v>2711112</v>
      </c>
      <c r="I60" t="s">
        <v>46</v>
      </c>
      <c r="J60">
        <v>0</v>
      </c>
      <c r="K60">
        <v>14411</v>
      </c>
      <c r="L60">
        <v>0</v>
      </c>
      <c r="M60">
        <v>14411</v>
      </c>
      <c r="N60" s="3" t="s">
        <v>142</v>
      </c>
      <c r="Q60" t="s">
        <v>48</v>
      </c>
      <c r="R60" s="3" t="s">
        <v>924</v>
      </c>
      <c r="S60" t="s">
        <v>50</v>
      </c>
      <c r="T60" t="s">
        <v>51</v>
      </c>
      <c r="U60">
        <v>0</v>
      </c>
      <c r="V60">
        <v>0</v>
      </c>
      <c r="X60" s="3" t="s">
        <v>142</v>
      </c>
    </row>
    <row r="61" spans="6:24" hidden="1" x14ac:dyDescent="0.35">
      <c r="F61" t="s">
        <v>101</v>
      </c>
      <c r="G61" s="4">
        <v>2711112</v>
      </c>
      <c r="I61" t="s">
        <v>46</v>
      </c>
      <c r="J61">
        <v>0</v>
      </c>
      <c r="K61">
        <v>147</v>
      </c>
      <c r="L61">
        <v>0</v>
      </c>
      <c r="M61">
        <v>147</v>
      </c>
      <c r="N61" s="3" t="s">
        <v>142</v>
      </c>
      <c r="Q61" t="s">
        <v>48</v>
      </c>
      <c r="R61" s="3" t="s">
        <v>924</v>
      </c>
      <c r="S61" t="s">
        <v>50</v>
      </c>
      <c r="T61" t="s">
        <v>51</v>
      </c>
      <c r="U61">
        <v>0</v>
      </c>
      <c r="V61">
        <v>0</v>
      </c>
      <c r="X61" s="3" t="s">
        <v>142</v>
      </c>
    </row>
    <row r="62" spans="6:24" hidden="1" x14ac:dyDescent="0.35">
      <c r="F62" t="s">
        <v>102</v>
      </c>
      <c r="G62" s="4">
        <v>2711112</v>
      </c>
      <c r="I62" t="s">
        <v>46</v>
      </c>
      <c r="J62">
        <v>0</v>
      </c>
      <c r="K62">
        <v>632</v>
      </c>
      <c r="L62">
        <v>0</v>
      </c>
      <c r="M62">
        <v>632</v>
      </c>
      <c r="N62" s="3" t="s">
        <v>142</v>
      </c>
      <c r="Q62" t="s">
        <v>48</v>
      </c>
      <c r="R62" s="3" t="s">
        <v>924</v>
      </c>
      <c r="S62" t="s">
        <v>50</v>
      </c>
      <c r="T62" t="s">
        <v>51</v>
      </c>
      <c r="U62">
        <v>0</v>
      </c>
      <c r="V62">
        <v>0</v>
      </c>
      <c r="X62" s="3" t="s">
        <v>142</v>
      </c>
    </row>
    <row r="63" spans="6:24" hidden="1" x14ac:dyDescent="0.35">
      <c r="F63" t="s">
        <v>103</v>
      </c>
      <c r="G63" s="4">
        <v>2711112</v>
      </c>
      <c r="I63" t="s">
        <v>46</v>
      </c>
      <c r="J63">
        <v>0</v>
      </c>
      <c r="K63">
        <v>449</v>
      </c>
      <c r="L63">
        <v>0</v>
      </c>
      <c r="M63">
        <v>449</v>
      </c>
      <c r="N63" s="3" t="s">
        <v>142</v>
      </c>
      <c r="Q63" t="s">
        <v>48</v>
      </c>
      <c r="R63" s="3" t="s">
        <v>924</v>
      </c>
      <c r="S63" t="s">
        <v>50</v>
      </c>
      <c r="T63" t="s">
        <v>51</v>
      </c>
      <c r="U63">
        <v>0</v>
      </c>
      <c r="V63">
        <v>0</v>
      </c>
      <c r="X63" s="3" t="s">
        <v>142</v>
      </c>
    </row>
    <row r="64" spans="6:24" hidden="1" x14ac:dyDescent="0.35">
      <c r="F64" t="s">
        <v>104</v>
      </c>
      <c r="G64" s="4">
        <v>2711112</v>
      </c>
      <c r="I64" t="s">
        <v>46</v>
      </c>
      <c r="J64">
        <v>0</v>
      </c>
      <c r="K64">
        <v>215</v>
      </c>
      <c r="L64">
        <v>0</v>
      </c>
      <c r="M64">
        <v>215</v>
      </c>
      <c r="N64" s="3" t="s">
        <v>142</v>
      </c>
      <c r="Q64" t="s">
        <v>48</v>
      </c>
      <c r="R64" s="3" t="s">
        <v>924</v>
      </c>
      <c r="S64" t="s">
        <v>50</v>
      </c>
      <c r="T64" t="s">
        <v>51</v>
      </c>
      <c r="U64">
        <v>0</v>
      </c>
      <c r="V64">
        <v>0</v>
      </c>
      <c r="X64" s="3" t="s">
        <v>142</v>
      </c>
    </row>
    <row r="65" spans="6:24" hidden="1" x14ac:dyDescent="0.35">
      <c r="F65" t="s">
        <v>105</v>
      </c>
      <c r="G65" s="4">
        <v>2711112</v>
      </c>
      <c r="I65" t="s">
        <v>46</v>
      </c>
      <c r="J65">
        <v>0</v>
      </c>
      <c r="K65">
        <v>342</v>
      </c>
      <c r="L65">
        <v>0</v>
      </c>
      <c r="M65">
        <v>342</v>
      </c>
      <c r="N65" s="3" t="s">
        <v>142</v>
      </c>
      <c r="Q65" t="s">
        <v>48</v>
      </c>
      <c r="R65" s="3" t="s">
        <v>924</v>
      </c>
      <c r="S65" t="s">
        <v>50</v>
      </c>
      <c r="T65" t="s">
        <v>51</v>
      </c>
      <c r="U65">
        <v>0</v>
      </c>
      <c r="V65">
        <v>0</v>
      </c>
      <c r="X65" s="3" t="s">
        <v>142</v>
      </c>
    </row>
    <row r="66" spans="6:24" hidden="1" x14ac:dyDescent="0.35">
      <c r="F66" t="s">
        <v>106</v>
      </c>
      <c r="G66" s="4">
        <v>2711112</v>
      </c>
      <c r="I66" t="s">
        <v>46</v>
      </c>
      <c r="J66">
        <v>0</v>
      </c>
      <c r="K66">
        <v>943</v>
      </c>
      <c r="L66">
        <v>0</v>
      </c>
      <c r="M66">
        <v>943</v>
      </c>
      <c r="N66" s="3" t="s">
        <v>142</v>
      </c>
      <c r="Q66" t="s">
        <v>48</v>
      </c>
      <c r="R66" s="3" t="s">
        <v>924</v>
      </c>
      <c r="S66" t="s">
        <v>50</v>
      </c>
      <c r="T66" t="s">
        <v>51</v>
      </c>
      <c r="U66">
        <v>0</v>
      </c>
      <c r="V66">
        <v>0</v>
      </c>
      <c r="X66" s="3" t="s">
        <v>142</v>
      </c>
    </row>
    <row r="67" spans="6:24" hidden="1" x14ac:dyDescent="0.35">
      <c r="F67" t="s">
        <v>107</v>
      </c>
      <c r="G67" s="4">
        <v>2711112</v>
      </c>
      <c r="I67" t="s">
        <v>46</v>
      </c>
      <c r="J67">
        <v>0</v>
      </c>
      <c r="K67">
        <v>178</v>
      </c>
      <c r="L67">
        <v>0</v>
      </c>
      <c r="M67">
        <v>178</v>
      </c>
      <c r="N67" s="3" t="s">
        <v>142</v>
      </c>
      <c r="Q67" t="s">
        <v>48</v>
      </c>
      <c r="R67" s="3" t="s">
        <v>924</v>
      </c>
      <c r="S67" t="s">
        <v>50</v>
      </c>
      <c r="T67" t="s">
        <v>51</v>
      </c>
      <c r="U67">
        <v>0</v>
      </c>
      <c r="V67">
        <v>0</v>
      </c>
      <c r="X67" s="3" t="s">
        <v>142</v>
      </c>
    </row>
    <row r="68" spans="6:24" hidden="1" x14ac:dyDescent="0.35">
      <c r="F68" t="s">
        <v>108</v>
      </c>
      <c r="G68" s="4">
        <v>2711112</v>
      </c>
      <c r="I68" t="s">
        <v>46</v>
      </c>
      <c r="J68">
        <v>0</v>
      </c>
      <c r="K68">
        <v>702</v>
      </c>
      <c r="L68">
        <v>0</v>
      </c>
      <c r="M68">
        <v>702</v>
      </c>
      <c r="N68" s="3" t="s">
        <v>142</v>
      </c>
      <c r="Q68" t="s">
        <v>48</v>
      </c>
      <c r="R68" s="3" t="s">
        <v>924</v>
      </c>
      <c r="S68" t="s">
        <v>50</v>
      </c>
      <c r="T68" t="s">
        <v>51</v>
      </c>
      <c r="U68">
        <v>0</v>
      </c>
      <c r="V68">
        <v>0</v>
      </c>
      <c r="X68" s="3" t="s">
        <v>142</v>
      </c>
    </row>
    <row r="69" spans="6:24" hidden="1" x14ac:dyDescent="0.35">
      <c r="F69" t="s">
        <v>109</v>
      </c>
      <c r="G69" s="4">
        <v>2711112</v>
      </c>
      <c r="I69" t="s">
        <v>46</v>
      </c>
      <c r="J69">
        <v>0</v>
      </c>
      <c r="K69">
        <v>430</v>
      </c>
      <c r="L69">
        <v>0</v>
      </c>
      <c r="M69">
        <v>430</v>
      </c>
      <c r="N69" s="3" t="s">
        <v>142</v>
      </c>
      <c r="Q69" t="s">
        <v>48</v>
      </c>
      <c r="R69" s="3" t="s">
        <v>924</v>
      </c>
      <c r="S69" t="s">
        <v>50</v>
      </c>
      <c r="T69" t="s">
        <v>51</v>
      </c>
      <c r="U69">
        <v>0</v>
      </c>
      <c r="V69">
        <v>0</v>
      </c>
      <c r="X69" s="3" t="s">
        <v>142</v>
      </c>
    </row>
    <row r="70" spans="6:24" hidden="1" x14ac:dyDescent="0.35">
      <c r="F70" t="s">
        <v>78</v>
      </c>
      <c r="G70" s="4">
        <v>2711112</v>
      </c>
      <c r="I70" t="s">
        <v>46</v>
      </c>
      <c r="J70">
        <v>0</v>
      </c>
      <c r="K70">
        <v>6</v>
      </c>
      <c r="L70">
        <v>0</v>
      </c>
      <c r="M70">
        <v>6</v>
      </c>
      <c r="N70" s="3" t="s">
        <v>142</v>
      </c>
      <c r="Q70" t="s">
        <v>48</v>
      </c>
      <c r="R70" s="3" t="s">
        <v>924</v>
      </c>
      <c r="S70" t="s">
        <v>50</v>
      </c>
      <c r="T70" t="s">
        <v>51</v>
      </c>
      <c r="U70">
        <v>0</v>
      </c>
      <c r="V70">
        <v>0</v>
      </c>
      <c r="X70" s="3" t="s">
        <v>142</v>
      </c>
    </row>
    <row r="71" spans="6:24" hidden="1" x14ac:dyDescent="0.35">
      <c r="F71" t="s">
        <v>110</v>
      </c>
      <c r="G71" s="4">
        <v>2711112</v>
      </c>
      <c r="I71" t="s">
        <v>46</v>
      </c>
      <c r="J71">
        <v>0</v>
      </c>
      <c r="K71">
        <v>140</v>
      </c>
      <c r="L71">
        <v>0</v>
      </c>
      <c r="M71">
        <v>140</v>
      </c>
      <c r="N71" s="3" t="s">
        <v>142</v>
      </c>
      <c r="Q71" t="s">
        <v>48</v>
      </c>
      <c r="R71" s="3" t="s">
        <v>924</v>
      </c>
      <c r="S71" t="s">
        <v>50</v>
      </c>
      <c r="T71" t="s">
        <v>51</v>
      </c>
      <c r="U71">
        <v>0</v>
      </c>
      <c r="V71">
        <v>0</v>
      </c>
      <c r="X71" s="3" t="s">
        <v>142</v>
      </c>
    </row>
    <row r="72" spans="6:24" hidden="1" x14ac:dyDescent="0.35">
      <c r="F72" t="s">
        <v>111</v>
      </c>
      <c r="G72" s="4">
        <v>2711112</v>
      </c>
      <c r="I72" t="s">
        <v>46</v>
      </c>
      <c r="J72">
        <v>0</v>
      </c>
      <c r="K72">
        <v>199</v>
      </c>
      <c r="L72">
        <v>0</v>
      </c>
      <c r="M72">
        <v>199</v>
      </c>
      <c r="N72" s="3" t="s">
        <v>142</v>
      </c>
      <c r="Q72" t="s">
        <v>48</v>
      </c>
      <c r="R72" s="3" t="s">
        <v>924</v>
      </c>
      <c r="S72" t="s">
        <v>50</v>
      </c>
      <c r="T72" t="s">
        <v>51</v>
      </c>
      <c r="U72">
        <v>0</v>
      </c>
      <c r="V72">
        <v>0</v>
      </c>
      <c r="X72" s="3" t="s">
        <v>142</v>
      </c>
    </row>
    <row r="73" spans="6:24" hidden="1" x14ac:dyDescent="0.35">
      <c r="F73" t="s">
        <v>112</v>
      </c>
      <c r="G73" s="4">
        <v>2711112</v>
      </c>
      <c r="I73" t="s">
        <v>46</v>
      </c>
      <c r="J73">
        <v>0</v>
      </c>
      <c r="K73">
        <v>684</v>
      </c>
      <c r="L73">
        <v>0</v>
      </c>
      <c r="M73">
        <v>684</v>
      </c>
      <c r="N73" s="3" t="s">
        <v>142</v>
      </c>
      <c r="Q73" t="s">
        <v>48</v>
      </c>
      <c r="R73" s="3" t="s">
        <v>924</v>
      </c>
      <c r="S73" t="s">
        <v>50</v>
      </c>
      <c r="T73" t="s">
        <v>51</v>
      </c>
      <c r="U73">
        <v>0</v>
      </c>
      <c r="V73">
        <v>0</v>
      </c>
      <c r="X73" s="3" t="s">
        <v>142</v>
      </c>
    </row>
    <row r="74" spans="6:24" hidden="1" x14ac:dyDescent="0.35">
      <c r="F74" t="s">
        <v>113</v>
      </c>
      <c r="G74" s="4">
        <v>2711112</v>
      </c>
      <c r="I74" t="s">
        <v>46</v>
      </c>
      <c r="J74">
        <v>0</v>
      </c>
      <c r="K74">
        <v>1703</v>
      </c>
      <c r="L74">
        <v>0</v>
      </c>
      <c r="M74">
        <v>1703</v>
      </c>
      <c r="N74" s="3" t="s">
        <v>142</v>
      </c>
      <c r="Q74" t="s">
        <v>48</v>
      </c>
      <c r="R74" s="3" t="s">
        <v>924</v>
      </c>
      <c r="S74" t="s">
        <v>50</v>
      </c>
      <c r="T74" t="s">
        <v>51</v>
      </c>
      <c r="U74">
        <v>0</v>
      </c>
      <c r="V74">
        <v>0</v>
      </c>
      <c r="X74" s="3" t="s">
        <v>142</v>
      </c>
    </row>
    <row r="75" spans="6:24" hidden="1" x14ac:dyDescent="0.35">
      <c r="F75" t="s">
        <v>114</v>
      </c>
      <c r="G75" s="4">
        <v>2711112</v>
      </c>
      <c r="I75" t="s">
        <v>46</v>
      </c>
      <c r="J75">
        <v>0</v>
      </c>
      <c r="K75">
        <v>37</v>
      </c>
      <c r="L75">
        <v>0</v>
      </c>
      <c r="M75">
        <v>37</v>
      </c>
      <c r="N75" s="3" t="s">
        <v>142</v>
      </c>
      <c r="Q75" t="s">
        <v>48</v>
      </c>
      <c r="R75" s="3" t="s">
        <v>924</v>
      </c>
      <c r="S75" t="s">
        <v>50</v>
      </c>
      <c r="T75" t="s">
        <v>51</v>
      </c>
      <c r="U75">
        <v>0</v>
      </c>
      <c r="V75">
        <v>0</v>
      </c>
      <c r="X75" s="3" t="s">
        <v>142</v>
      </c>
    </row>
    <row r="76" spans="6:24" hidden="1" x14ac:dyDescent="0.35">
      <c r="F76" t="s">
        <v>115</v>
      </c>
      <c r="G76" s="4">
        <v>2711112</v>
      </c>
      <c r="I76" t="s">
        <v>46</v>
      </c>
      <c r="J76">
        <v>0</v>
      </c>
      <c r="K76">
        <v>71</v>
      </c>
      <c r="L76">
        <v>0</v>
      </c>
      <c r="M76">
        <v>71</v>
      </c>
      <c r="N76" s="3" t="s">
        <v>142</v>
      </c>
      <c r="Q76" t="s">
        <v>48</v>
      </c>
      <c r="R76" s="3" t="s">
        <v>924</v>
      </c>
      <c r="S76" t="s">
        <v>50</v>
      </c>
      <c r="T76" t="s">
        <v>51</v>
      </c>
      <c r="U76">
        <v>0</v>
      </c>
      <c r="V76">
        <v>0</v>
      </c>
      <c r="X76" s="3" t="s">
        <v>142</v>
      </c>
    </row>
    <row r="77" spans="6:24" hidden="1" x14ac:dyDescent="0.35">
      <c r="F77" t="s">
        <v>116</v>
      </c>
      <c r="G77" s="4">
        <v>2711112</v>
      </c>
      <c r="I77" t="s">
        <v>46</v>
      </c>
      <c r="J77">
        <v>0</v>
      </c>
      <c r="K77">
        <v>77</v>
      </c>
      <c r="L77">
        <v>0</v>
      </c>
      <c r="M77">
        <v>77</v>
      </c>
      <c r="N77" s="3" t="s">
        <v>142</v>
      </c>
      <c r="Q77" t="s">
        <v>48</v>
      </c>
      <c r="R77" s="3" t="s">
        <v>924</v>
      </c>
      <c r="S77" t="s">
        <v>50</v>
      </c>
      <c r="T77" t="s">
        <v>51</v>
      </c>
      <c r="U77">
        <v>0</v>
      </c>
      <c r="V77">
        <v>0</v>
      </c>
      <c r="X77" s="3" t="s">
        <v>142</v>
      </c>
    </row>
    <row r="78" spans="6:24" hidden="1" x14ac:dyDescent="0.35">
      <c r="F78" t="s">
        <v>117</v>
      </c>
      <c r="G78" s="4">
        <v>2711112</v>
      </c>
      <c r="I78" t="s">
        <v>46</v>
      </c>
      <c r="J78">
        <v>0</v>
      </c>
      <c r="K78">
        <v>232</v>
      </c>
      <c r="L78">
        <v>0</v>
      </c>
      <c r="M78">
        <v>232</v>
      </c>
      <c r="N78" s="3" t="s">
        <v>142</v>
      </c>
      <c r="Q78" t="s">
        <v>48</v>
      </c>
      <c r="R78" s="3" t="s">
        <v>924</v>
      </c>
      <c r="S78" t="s">
        <v>50</v>
      </c>
      <c r="T78" t="s">
        <v>51</v>
      </c>
      <c r="U78">
        <v>0</v>
      </c>
      <c r="V78">
        <v>0</v>
      </c>
      <c r="X78" s="3" t="s">
        <v>142</v>
      </c>
    </row>
    <row r="79" spans="6:24" hidden="1" x14ac:dyDescent="0.35">
      <c r="F79" t="s">
        <v>118</v>
      </c>
      <c r="G79" s="4">
        <v>2711112</v>
      </c>
      <c r="I79" t="s">
        <v>46</v>
      </c>
      <c r="J79">
        <v>0</v>
      </c>
      <c r="K79">
        <v>30</v>
      </c>
      <c r="L79">
        <v>0</v>
      </c>
      <c r="M79">
        <v>30</v>
      </c>
      <c r="N79" s="3" t="s">
        <v>142</v>
      </c>
      <c r="Q79" t="s">
        <v>48</v>
      </c>
      <c r="R79" s="3" t="s">
        <v>924</v>
      </c>
      <c r="S79" t="s">
        <v>50</v>
      </c>
      <c r="T79" t="s">
        <v>51</v>
      </c>
      <c r="U79">
        <v>0</v>
      </c>
      <c r="V79">
        <v>0</v>
      </c>
      <c r="X79" s="3" t="s">
        <v>142</v>
      </c>
    </row>
    <row r="80" spans="6:24" hidden="1" x14ac:dyDescent="0.35">
      <c r="F80" t="s">
        <v>90</v>
      </c>
      <c r="G80" s="4">
        <v>35661</v>
      </c>
      <c r="I80" t="s">
        <v>46</v>
      </c>
      <c r="J80">
        <v>0</v>
      </c>
      <c r="K80">
        <v>651</v>
      </c>
      <c r="L80">
        <v>0</v>
      </c>
      <c r="M80">
        <v>651</v>
      </c>
      <c r="N80" s="3" t="s">
        <v>236</v>
      </c>
      <c r="Q80" t="s">
        <v>48</v>
      </c>
      <c r="R80" s="3" t="s">
        <v>49</v>
      </c>
      <c r="S80" t="s">
        <v>50</v>
      </c>
      <c r="T80" t="s">
        <v>51</v>
      </c>
      <c r="U80">
        <v>0</v>
      </c>
      <c r="V80">
        <v>0</v>
      </c>
      <c r="X80" s="3" t="s">
        <v>119</v>
      </c>
    </row>
    <row r="81" spans="6:24" hidden="1" x14ac:dyDescent="0.35">
      <c r="F81" t="s">
        <v>76</v>
      </c>
      <c r="G81" s="4">
        <v>35661</v>
      </c>
      <c r="I81" t="s">
        <v>46</v>
      </c>
      <c r="J81">
        <v>0</v>
      </c>
      <c r="K81">
        <v>38</v>
      </c>
      <c r="L81">
        <v>0</v>
      </c>
      <c r="M81">
        <v>38</v>
      </c>
      <c r="N81" s="3" t="s">
        <v>236</v>
      </c>
      <c r="Q81" t="s">
        <v>48</v>
      </c>
      <c r="R81" s="3" t="s">
        <v>49</v>
      </c>
      <c r="S81" t="s">
        <v>50</v>
      </c>
      <c r="T81" t="s">
        <v>51</v>
      </c>
      <c r="U81">
        <v>0</v>
      </c>
      <c r="V81">
        <v>0</v>
      </c>
      <c r="X81" s="3" t="s">
        <v>119</v>
      </c>
    </row>
    <row r="82" spans="6:24" hidden="1" x14ac:dyDescent="0.35">
      <c r="F82" t="s">
        <v>65</v>
      </c>
      <c r="G82" s="4">
        <v>35661</v>
      </c>
      <c r="I82" t="s">
        <v>46</v>
      </c>
      <c r="J82">
        <v>0</v>
      </c>
      <c r="K82">
        <v>400</v>
      </c>
      <c r="L82">
        <v>0</v>
      </c>
      <c r="M82">
        <v>400</v>
      </c>
      <c r="N82" s="3" t="s">
        <v>236</v>
      </c>
      <c r="Q82" t="s">
        <v>48</v>
      </c>
      <c r="R82" s="3" t="s">
        <v>49</v>
      </c>
      <c r="S82" t="s">
        <v>50</v>
      </c>
      <c r="T82" t="s">
        <v>51</v>
      </c>
      <c r="U82">
        <v>0</v>
      </c>
      <c r="V82">
        <v>0</v>
      </c>
      <c r="X82" s="3" t="s">
        <v>119</v>
      </c>
    </row>
    <row r="83" spans="6:24" hidden="1" x14ac:dyDescent="0.35">
      <c r="F83" t="s">
        <v>66</v>
      </c>
      <c r="G83" s="4">
        <v>35661</v>
      </c>
      <c r="I83" t="s">
        <v>46</v>
      </c>
      <c r="J83">
        <v>0</v>
      </c>
      <c r="K83">
        <v>133</v>
      </c>
      <c r="L83">
        <v>0</v>
      </c>
      <c r="M83">
        <v>133</v>
      </c>
      <c r="N83" s="3" t="s">
        <v>236</v>
      </c>
      <c r="Q83" t="s">
        <v>48</v>
      </c>
      <c r="R83" s="3" t="s">
        <v>49</v>
      </c>
      <c r="S83" t="s">
        <v>50</v>
      </c>
      <c r="T83" t="s">
        <v>51</v>
      </c>
      <c r="U83">
        <v>0</v>
      </c>
      <c r="V83">
        <v>0</v>
      </c>
      <c r="X83" s="3" t="s">
        <v>119</v>
      </c>
    </row>
    <row r="84" spans="6:24" hidden="1" x14ac:dyDescent="0.35">
      <c r="F84" t="s">
        <v>67</v>
      </c>
      <c r="G84" s="4">
        <v>35661</v>
      </c>
      <c r="I84" t="s">
        <v>46</v>
      </c>
      <c r="J84">
        <v>0</v>
      </c>
      <c r="K84">
        <v>8878</v>
      </c>
      <c r="L84">
        <v>0</v>
      </c>
      <c r="M84">
        <v>8878</v>
      </c>
      <c r="N84" s="3" t="s">
        <v>236</v>
      </c>
      <c r="Q84" t="s">
        <v>48</v>
      </c>
      <c r="R84" s="3" t="s">
        <v>49</v>
      </c>
      <c r="S84" t="s">
        <v>50</v>
      </c>
      <c r="T84" t="s">
        <v>51</v>
      </c>
      <c r="U84">
        <v>0</v>
      </c>
      <c r="V84">
        <v>0</v>
      </c>
      <c r="X84" s="3" t="s">
        <v>119</v>
      </c>
    </row>
    <row r="85" spans="6:24" hidden="1" x14ac:dyDescent="0.35">
      <c r="F85" t="s">
        <v>98</v>
      </c>
      <c r="G85" s="4">
        <v>35661</v>
      </c>
      <c r="I85" t="s">
        <v>46</v>
      </c>
      <c r="J85">
        <v>0</v>
      </c>
      <c r="K85">
        <v>275</v>
      </c>
      <c r="L85">
        <v>0</v>
      </c>
      <c r="M85">
        <v>275</v>
      </c>
      <c r="N85" s="3" t="s">
        <v>236</v>
      </c>
      <c r="Q85" t="s">
        <v>48</v>
      </c>
      <c r="R85" s="3" t="s">
        <v>49</v>
      </c>
      <c r="S85" t="s">
        <v>50</v>
      </c>
      <c r="T85" t="s">
        <v>51</v>
      </c>
      <c r="U85">
        <v>0</v>
      </c>
      <c r="V85">
        <v>0</v>
      </c>
      <c r="X85" s="3" t="s">
        <v>119</v>
      </c>
    </row>
    <row r="86" spans="6:24" hidden="1" x14ac:dyDescent="0.35">
      <c r="F86" t="s">
        <v>117</v>
      </c>
      <c r="G86" s="4">
        <v>35661</v>
      </c>
      <c r="I86" t="s">
        <v>46</v>
      </c>
      <c r="J86">
        <v>0</v>
      </c>
      <c r="K86">
        <v>186</v>
      </c>
      <c r="L86">
        <v>0</v>
      </c>
      <c r="M86">
        <v>186</v>
      </c>
      <c r="N86" s="3" t="s">
        <v>236</v>
      </c>
      <c r="Q86" t="s">
        <v>48</v>
      </c>
      <c r="R86" s="3" t="s">
        <v>49</v>
      </c>
      <c r="S86" t="s">
        <v>50</v>
      </c>
      <c r="T86" t="s">
        <v>51</v>
      </c>
      <c r="U86">
        <v>0</v>
      </c>
      <c r="V86">
        <v>0</v>
      </c>
      <c r="X86" s="3" t="s">
        <v>119</v>
      </c>
    </row>
    <row r="87" spans="6:24" hidden="1" x14ac:dyDescent="0.35">
      <c r="F87" t="s">
        <v>62</v>
      </c>
      <c r="G87" s="4">
        <v>35661</v>
      </c>
      <c r="I87" t="s">
        <v>46</v>
      </c>
      <c r="J87">
        <v>0</v>
      </c>
      <c r="K87">
        <v>588</v>
      </c>
      <c r="L87">
        <v>0</v>
      </c>
      <c r="M87">
        <v>588</v>
      </c>
      <c r="N87" s="3" t="s">
        <v>236</v>
      </c>
      <c r="Q87" t="s">
        <v>48</v>
      </c>
      <c r="R87" s="3" t="s">
        <v>49</v>
      </c>
      <c r="S87" t="s">
        <v>50</v>
      </c>
      <c r="T87" t="s">
        <v>51</v>
      </c>
      <c r="U87">
        <v>0</v>
      </c>
      <c r="V87">
        <v>0</v>
      </c>
      <c r="X87" s="3" t="s">
        <v>119</v>
      </c>
    </row>
    <row r="88" spans="6:24" hidden="1" x14ac:dyDescent="0.35">
      <c r="F88" t="s">
        <v>81</v>
      </c>
      <c r="G88" s="4">
        <v>363</v>
      </c>
      <c r="I88" t="s">
        <v>46</v>
      </c>
      <c r="J88">
        <v>2345</v>
      </c>
      <c r="K88">
        <v>0</v>
      </c>
      <c r="L88">
        <v>2345</v>
      </c>
      <c r="M88">
        <v>0</v>
      </c>
      <c r="N88" t="s">
        <v>121</v>
      </c>
      <c r="Q88" t="s">
        <v>48</v>
      </c>
      <c r="R88" t="s">
        <v>49</v>
      </c>
      <c r="S88" t="s">
        <v>50</v>
      </c>
      <c r="T88" t="s">
        <v>51</v>
      </c>
      <c r="U88">
        <v>0</v>
      </c>
      <c r="V88">
        <v>0</v>
      </c>
      <c r="X88" t="s">
        <v>122</v>
      </c>
    </row>
    <row r="89" spans="6:24" hidden="1" x14ac:dyDescent="0.35">
      <c r="G89" s="4">
        <v>363</v>
      </c>
      <c r="I89" t="s">
        <v>46</v>
      </c>
      <c r="J89">
        <v>0</v>
      </c>
      <c r="K89">
        <v>25480</v>
      </c>
      <c r="L89">
        <v>0</v>
      </c>
      <c r="M89">
        <v>25480</v>
      </c>
      <c r="N89" t="s">
        <v>121</v>
      </c>
      <c r="Q89" t="s">
        <v>48</v>
      </c>
      <c r="R89" t="s">
        <v>49</v>
      </c>
      <c r="S89" t="s">
        <v>50</v>
      </c>
      <c r="T89" t="s">
        <v>51</v>
      </c>
      <c r="U89">
        <v>0</v>
      </c>
      <c r="V89">
        <v>0</v>
      </c>
      <c r="X89" t="s">
        <v>122</v>
      </c>
    </row>
    <row r="90" spans="6:24" hidden="1" x14ac:dyDescent="0.35">
      <c r="F90" t="s">
        <v>60</v>
      </c>
      <c r="G90" s="4">
        <v>363</v>
      </c>
      <c r="I90" t="s">
        <v>46</v>
      </c>
      <c r="J90">
        <v>4431</v>
      </c>
      <c r="K90">
        <v>0</v>
      </c>
      <c r="L90">
        <v>4431</v>
      </c>
      <c r="M90">
        <v>0</v>
      </c>
      <c r="N90" t="s">
        <v>121</v>
      </c>
      <c r="Q90" t="s">
        <v>48</v>
      </c>
      <c r="R90" t="s">
        <v>49</v>
      </c>
      <c r="S90" t="s">
        <v>50</v>
      </c>
      <c r="T90" t="s">
        <v>51</v>
      </c>
      <c r="U90">
        <v>0</v>
      </c>
      <c r="V90">
        <v>0</v>
      </c>
      <c r="X90" t="s">
        <v>122</v>
      </c>
    </row>
    <row r="91" spans="6:24" hidden="1" x14ac:dyDescent="0.35">
      <c r="F91" t="s">
        <v>93</v>
      </c>
      <c r="G91" s="4">
        <v>363</v>
      </c>
      <c r="I91" t="s">
        <v>46</v>
      </c>
      <c r="J91">
        <v>402</v>
      </c>
      <c r="K91">
        <v>0</v>
      </c>
      <c r="L91">
        <v>402</v>
      </c>
      <c r="M91">
        <v>0</v>
      </c>
      <c r="N91" t="s">
        <v>121</v>
      </c>
      <c r="Q91" t="s">
        <v>48</v>
      </c>
      <c r="R91" t="s">
        <v>49</v>
      </c>
      <c r="S91" t="s">
        <v>50</v>
      </c>
      <c r="T91" t="s">
        <v>51</v>
      </c>
      <c r="U91">
        <v>0</v>
      </c>
      <c r="V91">
        <v>0</v>
      </c>
      <c r="X91" t="s">
        <v>122</v>
      </c>
    </row>
    <row r="92" spans="6:24" hidden="1" x14ac:dyDescent="0.35">
      <c r="F92" t="s">
        <v>68</v>
      </c>
      <c r="G92" s="4">
        <v>363</v>
      </c>
      <c r="I92" t="s">
        <v>46</v>
      </c>
      <c r="J92">
        <v>5200</v>
      </c>
      <c r="K92">
        <v>0</v>
      </c>
      <c r="L92">
        <v>5200</v>
      </c>
      <c r="M92">
        <v>0</v>
      </c>
      <c r="N92" t="s">
        <v>121</v>
      </c>
      <c r="Q92" t="s">
        <v>48</v>
      </c>
      <c r="R92" t="s">
        <v>49</v>
      </c>
      <c r="S92" t="s">
        <v>50</v>
      </c>
      <c r="T92" t="s">
        <v>51</v>
      </c>
      <c r="U92">
        <v>0</v>
      </c>
      <c r="V92">
        <v>0</v>
      </c>
      <c r="X92" t="s">
        <v>122</v>
      </c>
    </row>
    <row r="93" spans="6:24" hidden="1" x14ac:dyDescent="0.35">
      <c r="F93" t="s">
        <v>108</v>
      </c>
      <c r="G93" s="4">
        <v>363</v>
      </c>
      <c r="I93" t="s">
        <v>46</v>
      </c>
      <c r="J93">
        <v>590</v>
      </c>
      <c r="K93">
        <v>0</v>
      </c>
      <c r="L93">
        <v>590</v>
      </c>
      <c r="M93">
        <v>0</v>
      </c>
      <c r="N93" t="s">
        <v>121</v>
      </c>
      <c r="Q93" t="s">
        <v>48</v>
      </c>
      <c r="R93" t="s">
        <v>49</v>
      </c>
      <c r="S93" t="s">
        <v>50</v>
      </c>
      <c r="T93" t="s">
        <v>51</v>
      </c>
      <c r="U93">
        <v>0</v>
      </c>
      <c r="V93">
        <v>0</v>
      </c>
      <c r="X93" t="s">
        <v>122</v>
      </c>
    </row>
    <row r="94" spans="6:24" hidden="1" x14ac:dyDescent="0.35">
      <c r="F94" t="s">
        <v>105</v>
      </c>
      <c r="G94" s="4">
        <v>363</v>
      </c>
      <c r="I94" t="s">
        <v>46</v>
      </c>
      <c r="J94">
        <v>287</v>
      </c>
      <c r="K94">
        <v>0</v>
      </c>
      <c r="L94">
        <v>287</v>
      </c>
      <c r="M94">
        <v>0</v>
      </c>
      <c r="N94" t="s">
        <v>121</v>
      </c>
      <c r="Q94" t="s">
        <v>48</v>
      </c>
      <c r="R94" t="s">
        <v>49</v>
      </c>
      <c r="S94" t="s">
        <v>50</v>
      </c>
      <c r="T94" t="s">
        <v>51</v>
      </c>
      <c r="U94">
        <v>0</v>
      </c>
      <c r="V94">
        <v>0</v>
      </c>
      <c r="X94" t="s">
        <v>122</v>
      </c>
    </row>
    <row r="95" spans="6:24" hidden="1" x14ac:dyDescent="0.35">
      <c r="F95" t="s">
        <v>100</v>
      </c>
      <c r="G95" s="4">
        <v>363</v>
      </c>
      <c r="I95" t="s">
        <v>46</v>
      </c>
      <c r="J95">
        <v>11873</v>
      </c>
      <c r="K95">
        <v>0</v>
      </c>
      <c r="L95">
        <v>11873</v>
      </c>
      <c r="M95">
        <v>0</v>
      </c>
      <c r="N95" t="s">
        <v>121</v>
      </c>
      <c r="Q95" t="s">
        <v>48</v>
      </c>
      <c r="R95" t="s">
        <v>49</v>
      </c>
      <c r="S95" t="s">
        <v>50</v>
      </c>
      <c r="T95" t="s">
        <v>51</v>
      </c>
      <c r="U95">
        <v>0</v>
      </c>
      <c r="V95">
        <v>0</v>
      </c>
      <c r="X95" t="s">
        <v>122</v>
      </c>
    </row>
    <row r="96" spans="6:24" hidden="1" x14ac:dyDescent="0.35">
      <c r="F96" t="s">
        <v>103</v>
      </c>
      <c r="G96" s="4">
        <v>363</v>
      </c>
      <c r="I96" t="s">
        <v>46</v>
      </c>
      <c r="J96">
        <v>352</v>
      </c>
      <c r="K96">
        <v>0</v>
      </c>
      <c r="L96">
        <v>352</v>
      </c>
      <c r="M96">
        <v>0</v>
      </c>
      <c r="N96" t="s">
        <v>121</v>
      </c>
      <c r="Q96" t="s">
        <v>48</v>
      </c>
      <c r="R96" t="s">
        <v>49</v>
      </c>
      <c r="S96" t="s">
        <v>50</v>
      </c>
      <c r="T96" t="s">
        <v>51</v>
      </c>
      <c r="U96">
        <v>0</v>
      </c>
      <c r="V96">
        <v>0</v>
      </c>
      <c r="X96" t="s">
        <v>122</v>
      </c>
    </row>
    <row r="97" spans="6:24" hidden="1" x14ac:dyDescent="0.35">
      <c r="F97" t="s">
        <v>62</v>
      </c>
      <c r="G97" s="4">
        <v>4419</v>
      </c>
      <c r="I97" t="s">
        <v>46</v>
      </c>
      <c r="J97">
        <v>40068</v>
      </c>
      <c r="K97">
        <v>0</v>
      </c>
      <c r="L97">
        <v>40068</v>
      </c>
      <c r="M97">
        <v>0</v>
      </c>
      <c r="N97" s="3" t="s">
        <v>123</v>
      </c>
      <c r="Q97" t="s">
        <v>48</v>
      </c>
      <c r="R97" s="3">
        <v>0</v>
      </c>
      <c r="S97" t="s">
        <v>50</v>
      </c>
      <c r="T97" t="s">
        <v>51</v>
      </c>
      <c r="U97">
        <v>0</v>
      </c>
      <c r="V97">
        <v>0</v>
      </c>
      <c r="X97" s="3" t="s">
        <v>121</v>
      </c>
    </row>
    <row r="98" spans="6:24" hidden="1" x14ac:dyDescent="0.35">
      <c r="F98" t="s">
        <v>72</v>
      </c>
      <c r="G98" s="4">
        <v>4419</v>
      </c>
      <c r="I98" t="s">
        <v>46</v>
      </c>
      <c r="J98">
        <v>81992</v>
      </c>
      <c r="K98">
        <v>0</v>
      </c>
      <c r="L98">
        <v>81992</v>
      </c>
      <c r="M98">
        <v>0</v>
      </c>
      <c r="N98" s="3" t="s">
        <v>123</v>
      </c>
      <c r="Q98" t="s">
        <v>48</v>
      </c>
      <c r="R98" s="3">
        <v>0</v>
      </c>
      <c r="S98" t="s">
        <v>50</v>
      </c>
      <c r="T98" t="s">
        <v>51</v>
      </c>
      <c r="U98">
        <v>0</v>
      </c>
      <c r="V98">
        <v>0</v>
      </c>
      <c r="X98" s="3" t="s">
        <v>121</v>
      </c>
    </row>
    <row r="99" spans="6:24" hidden="1" x14ac:dyDescent="0.35">
      <c r="F99" t="s">
        <v>75</v>
      </c>
      <c r="G99" s="4">
        <v>4419</v>
      </c>
      <c r="I99" t="s">
        <v>46</v>
      </c>
      <c r="J99">
        <v>70961</v>
      </c>
      <c r="K99">
        <v>0</v>
      </c>
      <c r="L99">
        <v>70961</v>
      </c>
      <c r="M99">
        <v>0</v>
      </c>
      <c r="N99" s="3" t="s">
        <v>123</v>
      </c>
      <c r="Q99" t="s">
        <v>48</v>
      </c>
      <c r="R99" s="3">
        <v>0</v>
      </c>
      <c r="S99" t="s">
        <v>50</v>
      </c>
      <c r="T99" t="s">
        <v>51</v>
      </c>
      <c r="U99">
        <v>0</v>
      </c>
      <c r="V99">
        <v>0</v>
      </c>
      <c r="X99" s="3" t="s">
        <v>121</v>
      </c>
    </row>
    <row r="100" spans="6:24" x14ac:dyDescent="0.35">
      <c r="G100" s="4">
        <v>591</v>
      </c>
      <c r="I100" t="s">
        <v>46</v>
      </c>
      <c r="J100">
        <v>368693</v>
      </c>
      <c r="K100">
        <v>0</v>
      </c>
      <c r="L100">
        <v>368693</v>
      </c>
      <c r="M100">
        <v>0</v>
      </c>
      <c r="N100" s="3" t="s">
        <v>124</v>
      </c>
      <c r="Q100" t="s">
        <v>48</v>
      </c>
      <c r="R100" s="2">
        <v>0</v>
      </c>
      <c r="S100" t="s">
        <v>50</v>
      </c>
      <c r="T100" t="s">
        <v>51</v>
      </c>
      <c r="U100">
        <v>0</v>
      </c>
      <c r="V100">
        <v>0</v>
      </c>
      <c r="X100" s="3" t="s">
        <v>124</v>
      </c>
    </row>
    <row r="101" spans="6:24" hidden="1" x14ac:dyDescent="0.35">
      <c r="G101" s="4" t="s">
        <v>126</v>
      </c>
      <c r="I101" t="s">
        <v>46</v>
      </c>
      <c r="J101">
        <v>0</v>
      </c>
      <c r="K101">
        <v>1472</v>
      </c>
      <c r="L101">
        <v>0</v>
      </c>
      <c r="M101">
        <v>1472</v>
      </c>
      <c r="N101" s="3" t="s">
        <v>238</v>
      </c>
      <c r="Q101" t="s">
        <v>48</v>
      </c>
      <c r="R101" s="3" t="s">
        <v>926</v>
      </c>
      <c r="S101" t="s">
        <v>50</v>
      </c>
      <c r="T101" t="s">
        <v>51</v>
      </c>
      <c r="U101">
        <v>0</v>
      </c>
      <c r="V101">
        <v>0</v>
      </c>
      <c r="X101" s="3" t="s">
        <v>172</v>
      </c>
    </row>
    <row r="102" spans="6:24" hidden="1" x14ac:dyDescent="0.35">
      <c r="G102" s="4">
        <v>35212</v>
      </c>
      <c r="I102" t="s">
        <v>46</v>
      </c>
      <c r="J102">
        <v>0</v>
      </c>
      <c r="K102">
        <v>18449</v>
      </c>
      <c r="L102">
        <v>0</v>
      </c>
      <c r="M102">
        <v>18449</v>
      </c>
      <c r="N102" s="3" t="s">
        <v>238</v>
      </c>
      <c r="Q102" t="s">
        <v>48</v>
      </c>
      <c r="R102" s="3" t="s">
        <v>926</v>
      </c>
      <c r="S102" t="s">
        <v>50</v>
      </c>
      <c r="T102" t="s">
        <v>51</v>
      </c>
      <c r="U102">
        <v>0</v>
      </c>
      <c r="V102">
        <v>0</v>
      </c>
      <c r="X102" s="3" t="s">
        <v>172</v>
      </c>
    </row>
    <row r="103" spans="6:24" hidden="1" x14ac:dyDescent="0.35">
      <c r="G103" s="4">
        <v>35213</v>
      </c>
      <c r="I103" t="s">
        <v>46</v>
      </c>
      <c r="J103">
        <v>0</v>
      </c>
      <c r="K103">
        <v>6540</v>
      </c>
      <c r="L103">
        <v>0</v>
      </c>
      <c r="M103">
        <v>6540</v>
      </c>
      <c r="N103" s="3" t="s">
        <v>238</v>
      </c>
      <c r="Q103" t="s">
        <v>48</v>
      </c>
      <c r="R103" s="3" t="s">
        <v>926</v>
      </c>
      <c r="S103" t="s">
        <v>50</v>
      </c>
      <c r="T103" t="s">
        <v>51</v>
      </c>
      <c r="U103">
        <v>0</v>
      </c>
      <c r="V103">
        <v>0</v>
      </c>
      <c r="X103" s="3" t="s">
        <v>172</v>
      </c>
    </row>
    <row r="104" spans="6:24" hidden="1" x14ac:dyDescent="0.35">
      <c r="G104" s="4">
        <v>3533</v>
      </c>
      <c r="I104" t="s">
        <v>46</v>
      </c>
      <c r="J104">
        <v>0</v>
      </c>
      <c r="K104">
        <v>4476</v>
      </c>
      <c r="L104">
        <v>0</v>
      </c>
      <c r="M104">
        <v>4476</v>
      </c>
      <c r="N104" s="3" t="s">
        <v>238</v>
      </c>
      <c r="Q104" t="s">
        <v>48</v>
      </c>
      <c r="R104" s="3" t="s">
        <v>925</v>
      </c>
      <c r="S104" t="s">
        <v>50</v>
      </c>
      <c r="T104" t="s">
        <v>51</v>
      </c>
      <c r="U104">
        <v>0</v>
      </c>
      <c r="V104">
        <v>0</v>
      </c>
      <c r="X104" s="3" t="s">
        <v>172</v>
      </c>
    </row>
    <row r="105" spans="6:24" hidden="1" x14ac:dyDescent="0.35">
      <c r="F105" t="s">
        <v>52</v>
      </c>
      <c r="G105" s="4">
        <v>35521</v>
      </c>
      <c r="I105" t="s">
        <v>46</v>
      </c>
      <c r="J105">
        <v>991</v>
      </c>
      <c r="K105">
        <v>0</v>
      </c>
      <c r="L105">
        <v>991</v>
      </c>
      <c r="M105">
        <v>0</v>
      </c>
      <c r="Q105" t="s">
        <v>48</v>
      </c>
      <c r="R105" t="s">
        <v>53</v>
      </c>
      <c r="S105" t="s">
        <v>50</v>
      </c>
      <c r="T105" t="s">
        <v>51</v>
      </c>
      <c r="U105">
        <v>0</v>
      </c>
      <c r="V105">
        <v>0</v>
      </c>
      <c r="X105"/>
    </row>
    <row r="106" spans="6:24" hidden="1" x14ac:dyDescent="0.35">
      <c r="F106" t="s">
        <v>95</v>
      </c>
      <c r="G106" s="4">
        <v>35521</v>
      </c>
      <c r="I106" t="s">
        <v>46</v>
      </c>
      <c r="J106">
        <v>0</v>
      </c>
      <c r="K106">
        <v>423</v>
      </c>
      <c r="L106">
        <v>0</v>
      </c>
      <c r="M106">
        <v>423</v>
      </c>
      <c r="Q106" t="s">
        <v>48</v>
      </c>
      <c r="R106" t="s">
        <v>49</v>
      </c>
      <c r="S106" t="s">
        <v>50</v>
      </c>
      <c r="T106" t="s">
        <v>51</v>
      </c>
      <c r="U106">
        <v>0</v>
      </c>
      <c r="V106">
        <v>0</v>
      </c>
      <c r="X106"/>
    </row>
    <row r="107" spans="6:24" hidden="1" x14ac:dyDescent="0.35">
      <c r="F107" t="s">
        <v>127</v>
      </c>
      <c r="G107" s="4">
        <v>35521</v>
      </c>
      <c r="I107" t="s">
        <v>46</v>
      </c>
      <c r="J107">
        <v>0</v>
      </c>
      <c r="K107">
        <v>60</v>
      </c>
      <c r="L107">
        <v>0</v>
      </c>
      <c r="M107">
        <v>60</v>
      </c>
      <c r="Q107" t="s">
        <v>48</v>
      </c>
      <c r="R107" t="s">
        <v>49</v>
      </c>
      <c r="S107" t="s">
        <v>50</v>
      </c>
      <c r="T107" t="s">
        <v>51</v>
      </c>
      <c r="U107">
        <v>0</v>
      </c>
      <c r="V107">
        <v>0</v>
      </c>
      <c r="X107"/>
    </row>
    <row r="108" spans="6:24" hidden="1" x14ac:dyDescent="0.35">
      <c r="F108" t="s">
        <v>92</v>
      </c>
      <c r="G108" s="4">
        <v>35521</v>
      </c>
      <c r="I108" t="s">
        <v>46</v>
      </c>
      <c r="J108">
        <v>0</v>
      </c>
      <c r="K108">
        <v>107</v>
      </c>
      <c r="L108">
        <v>0</v>
      </c>
      <c r="M108">
        <v>107</v>
      </c>
      <c r="Q108" t="s">
        <v>48</v>
      </c>
      <c r="R108" t="s">
        <v>49</v>
      </c>
      <c r="S108" t="s">
        <v>50</v>
      </c>
      <c r="T108" t="s">
        <v>51</v>
      </c>
      <c r="U108">
        <v>0</v>
      </c>
      <c r="V108">
        <v>0</v>
      </c>
      <c r="X108"/>
    </row>
    <row r="109" spans="6:24" hidden="1" x14ac:dyDescent="0.35">
      <c r="F109" t="s">
        <v>87</v>
      </c>
      <c r="G109" s="4">
        <v>35521</v>
      </c>
      <c r="I109" t="s">
        <v>46</v>
      </c>
      <c r="J109">
        <v>0</v>
      </c>
      <c r="K109">
        <v>400</v>
      </c>
      <c r="L109">
        <v>0</v>
      </c>
      <c r="M109">
        <v>400</v>
      </c>
      <c r="Q109" t="s">
        <v>48</v>
      </c>
      <c r="R109" t="s">
        <v>49</v>
      </c>
      <c r="S109" t="s">
        <v>50</v>
      </c>
      <c r="T109" t="s">
        <v>51</v>
      </c>
      <c r="U109">
        <v>0</v>
      </c>
      <c r="V109">
        <v>0</v>
      </c>
      <c r="X109"/>
    </row>
    <row r="110" spans="6:24" hidden="1" x14ac:dyDescent="0.35">
      <c r="F110" t="s">
        <v>89</v>
      </c>
      <c r="G110" s="4">
        <v>3753</v>
      </c>
      <c r="I110" t="s">
        <v>46</v>
      </c>
      <c r="J110">
        <v>227</v>
      </c>
      <c r="K110">
        <v>0</v>
      </c>
      <c r="L110">
        <v>227</v>
      </c>
      <c r="M110">
        <v>0</v>
      </c>
      <c r="N110" s="3" t="s">
        <v>223</v>
      </c>
      <c r="Q110" t="s">
        <v>48</v>
      </c>
      <c r="R110" s="3" t="s">
        <v>49</v>
      </c>
      <c r="S110" t="s">
        <v>50</v>
      </c>
      <c r="T110" t="s">
        <v>51</v>
      </c>
      <c r="U110">
        <v>0</v>
      </c>
      <c r="V110">
        <v>0</v>
      </c>
      <c r="X110" s="3" t="s">
        <v>225</v>
      </c>
    </row>
    <row r="111" spans="6:24" hidden="1" x14ac:dyDescent="0.35">
      <c r="F111" t="s">
        <v>54</v>
      </c>
      <c r="G111" s="4" t="s">
        <v>128</v>
      </c>
      <c r="I111" t="s">
        <v>46</v>
      </c>
      <c r="J111">
        <v>285230</v>
      </c>
      <c r="K111">
        <v>0</v>
      </c>
      <c r="L111">
        <v>285230</v>
      </c>
      <c r="M111">
        <v>0</v>
      </c>
      <c r="N111" s="3" t="s">
        <v>129</v>
      </c>
      <c r="P111">
        <v>1</v>
      </c>
      <c r="Q111" t="s">
        <v>48</v>
      </c>
      <c r="R111" s="3" t="s">
        <v>49</v>
      </c>
      <c r="S111" t="s">
        <v>50</v>
      </c>
      <c r="T111" t="s">
        <v>51</v>
      </c>
      <c r="U111">
        <v>0</v>
      </c>
      <c r="V111">
        <v>0</v>
      </c>
      <c r="X111" s="3" t="s">
        <v>130</v>
      </c>
    </row>
    <row r="112" spans="6:24" hidden="1" x14ac:dyDescent="0.35">
      <c r="F112" t="s">
        <v>81</v>
      </c>
      <c r="G112" s="4">
        <v>4424</v>
      </c>
      <c r="I112" t="s">
        <v>46</v>
      </c>
      <c r="J112">
        <v>3013</v>
      </c>
      <c r="K112">
        <v>0</v>
      </c>
      <c r="L112">
        <v>3013</v>
      </c>
      <c r="M112">
        <v>0</v>
      </c>
      <c r="N112" s="3" t="s">
        <v>123</v>
      </c>
      <c r="Q112" t="s">
        <v>48</v>
      </c>
      <c r="R112" s="3">
        <v>0</v>
      </c>
      <c r="S112" t="s">
        <v>50</v>
      </c>
      <c r="T112" t="s">
        <v>51</v>
      </c>
      <c r="U112">
        <v>0</v>
      </c>
      <c r="V112">
        <v>0</v>
      </c>
      <c r="X112" s="3" t="s">
        <v>121</v>
      </c>
    </row>
    <row r="113" spans="6:24" hidden="1" x14ac:dyDescent="0.35">
      <c r="F113" t="s">
        <v>68</v>
      </c>
      <c r="G113" s="4">
        <v>4424</v>
      </c>
      <c r="I113" t="s">
        <v>46</v>
      </c>
      <c r="J113">
        <v>5800</v>
      </c>
      <c r="K113">
        <v>0</v>
      </c>
      <c r="L113">
        <v>5800</v>
      </c>
      <c r="M113">
        <v>0</v>
      </c>
      <c r="N113" s="3" t="s">
        <v>123</v>
      </c>
      <c r="Q113" t="s">
        <v>48</v>
      </c>
      <c r="R113" s="3">
        <v>0</v>
      </c>
      <c r="S113" t="s">
        <v>50</v>
      </c>
      <c r="T113" t="s">
        <v>51</v>
      </c>
      <c r="U113">
        <v>0</v>
      </c>
      <c r="V113">
        <v>0</v>
      </c>
      <c r="X113" s="3" t="s">
        <v>121</v>
      </c>
    </row>
    <row r="114" spans="6:24" hidden="1" x14ac:dyDescent="0.35">
      <c r="G114" s="4">
        <v>35326</v>
      </c>
      <c r="I114" t="s">
        <v>46</v>
      </c>
      <c r="J114">
        <v>0</v>
      </c>
      <c r="K114">
        <v>80129</v>
      </c>
      <c r="L114">
        <v>0</v>
      </c>
      <c r="M114">
        <v>80129</v>
      </c>
      <c r="N114" s="3" t="s">
        <v>225</v>
      </c>
      <c r="Q114" t="s">
        <v>48</v>
      </c>
      <c r="R114" s="3" t="s">
        <v>925</v>
      </c>
      <c r="S114" t="s">
        <v>50</v>
      </c>
      <c r="T114" t="s">
        <v>51</v>
      </c>
      <c r="U114">
        <v>0</v>
      </c>
      <c r="V114">
        <v>0</v>
      </c>
      <c r="X114" s="3" t="s">
        <v>123</v>
      </c>
    </row>
    <row r="115" spans="6:24" hidden="1" x14ac:dyDescent="0.35">
      <c r="F115" t="s">
        <v>57</v>
      </c>
      <c r="G115" s="4">
        <v>35326</v>
      </c>
      <c r="I115" t="s">
        <v>46</v>
      </c>
      <c r="J115">
        <v>102</v>
      </c>
      <c r="K115">
        <v>0</v>
      </c>
      <c r="L115">
        <v>102</v>
      </c>
      <c r="M115">
        <v>0</v>
      </c>
      <c r="N115" s="3" t="s">
        <v>225</v>
      </c>
      <c r="Q115" t="s">
        <v>48</v>
      </c>
      <c r="R115" s="3" t="s">
        <v>925</v>
      </c>
      <c r="S115" t="s">
        <v>50</v>
      </c>
      <c r="T115" t="s">
        <v>51</v>
      </c>
      <c r="U115">
        <v>0</v>
      </c>
      <c r="V115">
        <v>0</v>
      </c>
      <c r="X115" s="3" t="s">
        <v>123</v>
      </c>
    </row>
    <row r="116" spans="6:24" hidden="1" x14ac:dyDescent="0.35">
      <c r="F116" t="s">
        <v>62</v>
      </c>
      <c r="G116" s="4">
        <v>35326</v>
      </c>
      <c r="I116" t="s">
        <v>46</v>
      </c>
      <c r="J116">
        <v>7801</v>
      </c>
      <c r="K116">
        <v>0</v>
      </c>
      <c r="L116">
        <v>7801</v>
      </c>
      <c r="M116">
        <v>0</v>
      </c>
      <c r="N116" s="3" t="s">
        <v>225</v>
      </c>
      <c r="Q116" t="s">
        <v>48</v>
      </c>
      <c r="R116" s="3" t="s">
        <v>925</v>
      </c>
      <c r="S116" t="s">
        <v>50</v>
      </c>
      <c r="T116" t="s">
        <v>51</v>
      </c>
      <c r="U116">
        <v>0</v>
      </c>
      <c r="V116">
        <v>0</v>
      </c>
      <c r="X116" s="3" t="s">
        <v>123</v>
      </c>
    </row>
    <row r="117" spans="6:24" hidden="1" x14ac:dyDescent="0.35">
      <c r="F117" t="s">
        <v>90</v>
      </c>
      <c r="G117" s="4">
        <v>35326</v>
      </c>
      <c r="I117" t="s">
        <v>46</v>
      </c>
      <c r="J117">
        <v>644</v>
      </c>
      <c r="K117">
        <v>0</v>
      </c>
      <c r="L117">
        <v>644</v>
      </c>
      <c r="M117">
        <v>0</v>
      </c>
      <c r="N117" s="3" t="s">
        <v>225</v>
      </c>
      <c r="Q117" t="s">
        <v>48</v>
      </c>
      <c r="R117" s="3" t="s">
        <v>925</v>
      </c>
      <c r="S117" t="s">
        <v>50</v>
      </c>
      <c r="T117" t="s">
        <v>51</v>
      </c>
      <c r="U117">
        <v>0</v>
      </c>
      <c r="V117">
        <v>0</v>
      </c>
      <c r="X117" s="3" t="s">
        <v>123</v>
      </c>
    </row>
    <row r="118" spans="6:24" hidden="1" x14ac:dyDescent="0.35">
      <c r="F118" t="s">
        <v>87</v>
      </c>
      <c r="G118" s="4">
        <v>35326</v>
      </c>
      <c r="I118" t="s">
        <v>46</v>
      </c>
      <c r="J118">
        <v>1229</v>
      </c>
      <c r="K118">
        <v>0</v>
      </c>
      <c r="L118">
        <v>1229</v>
      </c>
      <c r="M118">
        <v>0</v>
      </c>
      <c r="N118" s="3" t="s">
        <v>225</v>
      </c>
      <c r="Q118" t="s">
        <v>48</v>
      </c>
      <c r="R118" s="3" t="s">
        <v>925</v>
      </c>
      <c r="S118" t="s">
        <v>50</v>
      </c>
      <c r="T118" t="s">
        <v>51</v>
      </c>
      <c r="U118">
        <v>0</v>
      </c>
      <c r="V118">
        <v>0</v>
      </c>
      <c r="X118" s="3" t="s">
        <v>123</v>
      </c>
    </row>
    <row r="119" spans="6:24" hidden="1" x14ac:dyDescent="0.35">
      <c r="F119" t="s">
        <v>91</v>
      </c>
      <c r="G119" s="4">
        <v>35326</v>
      </c>
      <c r="I119" t="s">
        <v>46</v>
      </c>
      <c r="J119">
        <v>147</v>
      </c>
      <c r="K119">
        <v>0</v>
      </c>
      <c r="L119">
        <v>147</v>
      </c>
      <c r="M119">
        <v>0</v>
      </c>
      <c r="N119" s="3" t="s">
        <v>225</v>
      </c>
      <c r="Q119" t="s">
        <v>48</v>
      </c>
      <c r="R119" s="3" t="s">
        <v>925</v>
      </c>
      <c r="S119" t="s">
        <v>50</v>
      </c>
      <c r="T119" t="s">
        <v>51</v>
      </c>
      <c r="U119">
        <v>0</v>
      </c>
      <c r="V119">
        <v>0</v>
      </c>
      <c r="X119" s="3" t="s">
        <v>123</v>
      </c>
    </row>
    <row r="120" spans="6:24" hidden="1" x14ac:dyDescent="0.35">
      <c r="F120" t="s">
        <v>76</v>
      </c>
      <c r="G120" s="4">
        <v>35326</v>
      </c>
      <c r="I120" t="s">
        <v>46</v>
      </c>
      <c r="J120">
        <v>16</v>
      </c>
      <c r="K120">
        <v>0</v>
      </c>
      <c r="L120">
        <v>16</v>
      </c>
      <c r="M120">
        <v>0</v>
      </c>
      <c r="N120" s="3" t="s">
        <v>225</v>
      </c>
      <c r="Q120" t="s">
        <v>48</v>
      </c>
      <c r="R120" s="3" t="s">
        <v>925</v>
      </c>
      <c r="S120" t="s">
        <v>50</v>
      </c>
      <c r="T120" t="s">
        <v>51</v>
      </c>
      <c r="U120">
        <v>0</v>
      </c>
      <c r="V120">
        <v>0</v>
      </c>
      <c r="X120" s="3" t="s">
        <v>123</v>
      </c>
    </row>
    <row r="121" spans="6:24" hidden="1" x14ac:dyDescent="0.35">
      <c r="F121" t="s">
        <v>92</v>
      </c>
      <c r="G121" s="4">
        <v>35326</v>
      </c>
      <c r="I121" t="s">
        <v>46</v>
      </c>
      <c r="J121">
        <v>284</v>
      </c>
      <c r="K121">
        <v>0</v>
      </c>
      <c r="L121">
        <v>284</v>
      </c>
      <c r="M121">
        <v>0</v>
      </c>
      <c r="N121" s="3" t="s">
        <v>225</v>
      </c>
      <c r="Q121" t="s">
        <v>48</v>
      </c>
      <c r="R121" s="3" t="s">
        <v>925</v>
      </c>
      <c r="S121" t="s">
        <v>50</v>
      </c>
      <c r="T121" t="s">
        <v>51</v>
      </c>
      <c r="U121">
        <v>0</v>
      </c>
      <c r="V121">
        <v>0</v>
      </c>
      <c r="X121" s="3" t="s">
        <v>123</v>
      </c>
    </row>
    <row r="122" spans="6:24" hidden="1" x14ac:dyDescent="0.35">
      <c r="F122" t="s">
        <v>93</v>
      </c>
      <c r="G122" s="4">
        <v>35326</v>
      </c>
      <c r="I122" t="s">
        <v>46</v>
      </c>
      <c r="J122">
        <v>192</v>
      </c>
      <c r="K122">
        <v>0</v>
      </c>
      <c r="L122">
        <v>192</v>
      </c>
      <c r="M122">
        <v>0</v>
      </c>
      <c r="N122" s="3" t="s">
        <v>225</v>
      </c>
      <c r="Q122" t="s">
        <v>48</v>
      </c>
      <c r="R122" s="3" t="s">
        <v>925</v>
      </c>
      <c r="S122" t="s">
        <v>50</v>
      </c>
      <c r="T122" t="s">
        <v>51</v>
      </c>
      <c r="U122">
        <v>0</v>
      </c>
      <c r="V122">
        <v>0</v>
      </c>
      <c r="X122" s="3" t="s">
        <v>123</v>
      </c>
    </row>
    <row r="123" spans="6:24" hidden="1" x14ac:dyDescent="0.35">
      <c r="F123" t="s">
        <v>94</v>
      </c>
      <c r="G123" s="4">
        <v>35326</v>
      </c>
      <c r="I123" t="s">
        <v>46</v>
      </c>
      <c r="J123">
        <v>85</v>
      </c>
      <c r="K123">
        <v>0</v>
      </c>
      <c r="L123">
        <v>85</v>
      </c>
      <c r="M123">
        <v>0</v>
      </c>
      <c r="N123" s="3" t="s">
        <v>225</v>
      </c>
      <c r="Q123" t="s">
        <v>48</v>
      </c>
      <c r="R123" s="3" t="s">
        <v>925</v>
      </c>
      <c r="S123" t="s">
        <v>50</v>
      </c>
      <c r="T123" t="s">
        <v>51</v>
      </c>
      <c r="U123">
        <v>0</v>
      </c>
      <c r="V123">
        <v>0</v>
      </c>
      <c r="X123" s="3" t="s">
        <v>123</v>
      </c>
    </row>
    <row r="124" spans="6:24" hidden="1" x14ac:dyDescent="0.35">
      <c r="F124" t="s">
        <v>86</v>
      </c>
      <c r="G124" s="4">
        <v>35326</v>
      </c>
      <c r="I124" t="s">
        <v>46</v>
      </c>
      <c r="J124">
        <v>38</v>
      </c>
      <c r="K124">
        <v>0</v>
      </c>
      <c r="L124">
        <v>38</v>
      </c>
      <c r="M124">
        <v>0</v>
      </c>
      <c r="N124" s="3" t="s">
        <v>225</v>
      </c>
      <c r="Q124" t="s">
        <v>48</v>
      </c>
      <c r="R124" s="3" t="s">
        <v>925</v>
      </c>
      <c r="S124" t="s">
        <v>50</v>
      </c>
      <c r="T124" t="s">
        <v>51</v>
      </c>
      <c r="U124">
        <v>0</v>
      </c>
      <c r="V124">
        <v>0</v>
      </c>
      <c r="X124" s="3" t="s">
        <v>123</v>
      </c>
    </row>
    <row r="125" spans="6:24" hidden="1" x14ac:dyDescent="0.35">
      <c r="F125" t="s">
        <v>60</v>
      </c>
      <c r="G125" s="4">
        <v>35326</v>
      </c>
      <c r="I125" t="s">
        <v>46</v>
      </c>
      <c r="J125">
        <v>842</v>
      </c>
      <c r="K125">
        <v>0</v>
      </c>
      <c r="L125">
        <v>842</v>
      </c>
      <c r="M125">
        <v>0</v>
      </c>
      <c r="N125" s="3" t="s">
        <v>225</v>
      </c>
      <c r="Q125" t="s">
        <v>48</v>
      </c>
      <c r="R125" s="3" t="s">
        <v>925</v>
      </c>
      <c r="S125" t="s">
        <v>50</v>
      </c>
      <c r="T125" t="s">
        <v>51</v>
      </c>
      <c r="U125">
        <v>0</v>
      </c>
      <c r="V125">
        <v>0</v>
      </c>
      <c r="X125" s="3" t="s">
        <v>123</v>
      </c>
    </row>
    <row r="126" spans="6:24" hidden="1" x14ac:dyDescent="0.35">
      <c r="F126" t="s">
        <v>59</v>
      </c>
      <c r="G126" s="4">
        <v>35326</v>
      </c>
      <c r="I126" t="s">
        <v>46</v>
      </c>
      <c r="J126">
        <v>1676</v>
      </c>
      <c r="K126">
        <v>0</v>
      </c>
      <c r="L126">
        <v>1676</v>
      </c>
      <c r="M126">
        <v>0</v>
      </c>
      <c r="N126" s="3" t="s">
        <v>225</v>
      </c>
      <c r="Q126" t="s">
        <v>48</v>
      </c>
      <c r="R126" s="3" t="s">
        <v>925</v>
      </c>
      <c r="S126" t="s">
        <v>50</v>
      </c>
      <c r="T126" t="s">
        <v>51</v>
      </c>
      <c r="U126">
        <v>0</v>
      </c>
      <c r="V126">
        <v>0</v>
      </c>
      <c r="X126" s="3" t="s">
        <v>123</v>
      </c>
    </row>
    <row r="127" spans="6:24" hidden="1" x14ac:dyDescent="0.35">
      <c r="F127" t="s">
        <v>73</v>
      </c>
      <c r="G127" s="4">
        <v>35326</v>
      </c>
      <c r="I127" t="s">
        <v>46</v>
      </c>
      <c r="J127">
        <v>1729</v>
      </c>
      <c r="K127">
        <v>0</v>
      </c>
      <c r="L127">
        <v>1729</v>
      </c>
      <c r="M127">
        <v>0</v>
      </c>
      <c r="N127" s="3" t="s">
        <v>225</v>
      </c>
      <c r="Q127" t="s">
        <v>48</v>
      </c>
      <c r="R127" s="3" t="s">
        <v>925</v>
      </c>
      <c r="S127" t="s">
        <v>50</v>
      </c>
      <c r="T127" t="s">
        <v>51</v>
      </c>
      <c r="U127">
        <v>0</v>
      </c>
      <c r="V127">
        <v>0</v>
      </c>
      <c r="X127" s="3" t="s">
        <v>123</v>
      </c>
    </row>
    <row r="128" spans="6:24" hidden="1" x14ac:dyDescent="0.35">
      <c r="F128" t="s">
        <v>95</v>
      </c>
      <c r="G128" s="4">
        <v>35326</v>
      </c>
      <c r="I128" t="s">
        <v>46</v>
      </c>
      <c r="J128">
        <v>395</v>
      </c>
      <c r="K128">
        <v>0</v>
      </c>
      <c r="L128">
        <v>395</v>
      </c>
      <c r="M128">
        <v>0</v>
      </c>
      <c r="N128" s="3" t="s">
        <v>225</v>
      </c>
      <c r="Q128" t="s">
        <v>48</v>
      </c>
      <c r="R128" s="3" t="s">
        <v>925</v>
      </c>
      <c r="S128" t="s">
        <v>50</v>
      </c>
      <c r="T128" t="s">
        <v>51</v>
      </c>
      <c r="U128">
        <v>0</v>
      </c>
      <c r="V128">
        <v>0</v>
      </c>
      <c r="X128" s="3" t="s">
        <v>123</v>
      </c>
    </row>
    <row r="129" spans="6:24" hidden="1" x14ac:dyDescent="0.35">
      <c r="F129" t="s">
        <v>96</v>
      </c>
      <c r="G129" s="4">
        <v>35326</v>
      </c>
      <c r="I129" t="s">
        <v>46</v>
      </c>
      <c r="J129">
        <v>606</v>
      </c>
      <c r="K129">
        <v>0</v>
      </c>
      <c r="L129">
        <v>606</v>
      </c>
      <c r="M129">
        <v>0</v>
      </c>
      <c r="N129" s="3" t="s">
        <v>225</v>
      </c>
      <c r="Q129" t="s">
        <v>48</v>
      </c>
      <c r="R129" s="3" t="s">
        <v>925</v>
      </c>
      <c r="S129" t="s">
        <v>50</v>
      </c>
      <c r="T129" t="s">
        <v>51</v>
      </c>
      <c r="U129">
        <v>0</v>
      </c>
      <c r="V129">
        <v>0</v>
      </c>
      <c r="X129" s="3" t="s">
        <v>123</v>
      </c>
    </row>
    <row r="130" spans="6:24" hidden="1" x14ac:dyDescent="0.35">
      <c r="F130" t="s">
        <v>65</v>
      </c>
      <c r="G130" s="4">
        <v>35326</v>
      </c>
      <c r="I130" t="s">
        <v>46</v>
      </c>
      <c r="J130">
        <v>471</v>
      </c>
      <c r="K130">
        <v>0</v>
      </c>
      <c r="L130">
        <v>471</v>
      </c>
      <c r="M130">
        <v>0</v>
      </c>
      <c r="N130" s="3" t="s">
        <v>225</v>
      </c>
      <c r="Q130" t="s">
        <v>48</v>
      </c>
      <c r="R130" s="3" t="s">
        <v>925</v>
      </c>
      <c r="S130" t="s">
        <v>50</v>
      </c>
      <c r="T130" t="s">
        <v>51</v>
      </c>
      <c r="U130">
        <v>0</v>
      </c>
      <c r="V130">
        <v>0</v>
      </c>
      <c r="X130" s="3" t="s">
        <v>123</v>
      </c>
    </row>
    <row r="131" spans="6:24" hidden="1" x14ac:dyDescent="0.35">
      <c r="F131" t="s">
        <v>69</v>
      </c>
      <c r="G131" s="4">
        <v>35326</v>
      </c>
      <c r="I131" t="s">
        <v>46</v>
      </c>
      <c r="J131">
        <v>770</v>
      </c>
      <c r="K131">
        <v>0</v>
      </c>
      <c r="L131">
        <v>770</v>
      </c>
      <c r="M131">
        <v>0</v>
      </c>
      <c r="N131" s="3" t="s">
        <v>225</v>
      </c>
      <c r="Q131" t="s">
        <v>48</v>
      </c>
      <c r="R131" s="3" t="s">
        <v>925</v>
      </c>
      <c r="S131" t="s">
        <v>50</v>
      </c>
      <c r="T131" t="s">
        <v>51</v>
      </c>
      <c r="U131">
        <v>0</v>
      </c>
      <c r="V131">
        <v>0</v>
      </c>
      <c r="X131" s="3" t="s">
        <v>123</v>
      </c>
    </row>
    <row r="132" spans="6:24" hidden="1" x14ac:dyDescent="0.35">
      <c r="F132" t="s">
        <v>71</v>
      </c>
      <c r="G132" s="4">
        <v>35326</v>
      </c>
      <c r="I132" t="s">
        <v>46</v>
      </c>
      <c r="J132">
        <v>229</v>
      </c>
      <c r="K132">
        <v>0</v>
      </c>
      <c r="L132">
        <v>229</v>
      </c>
      <c r="M132">
        <v>0</v>
      </c>
      <c r="N132" s="3" t="s">
        <v>225</v>
      </c>
      <c r="Q132" t="s">
        <v>48</v>
      </c>
      <c r="R132" s="3" t="s">
        <v>925</v>
      </c>
      <c r="S132" t="s">
        <v>50</v>
      </c>
      <c r="T132" t="s">
        <v>51</v>
      </c>
      <c r="U132">
        <v>0</v>
      </c>
      <c r="V132">
        <v>0</v>
      </c>
      <c r="X132" s="3" t="s">
        <v>123</v>
      </c>
    </row>
    <row r="133" spans="6:24" hidden="1" x14ac:dyDescent="0.35">
      <c r="F133" t="s">
        <v>72</v>
      </c>
      <c r="G133" s="4">
        <v>35326</v>
      </c>
      <c r="I133" t="s">
        <v>46</v>
      </c>
      <c r="J133">
        <v>16989</v>
      </c>
      <c r="K133">
        <v>0</v>
      </c>
      <c r="L133">
        <v>16989</v>
      </c>
      <c r="M133">
        <v>0</v>
      </c>
      <c r="N133" s="3" t="s">
        <v>225</v>
      </c>
      <c r="Q133" t="s">
        <v>48</v>
      </c>
      <c r="R133" s="3" t="s">
        <v>925</v>
      </c>
      <c r="S133" t="s">
        <v>50</v>
      </c>
      <c r="T133" t="s">
        <v>51</v>
      </c>
      <c r="U133">
        <v>0</v>
      </c>
      <c r="V133">
        <v>0</v>
      </c>
      <c r="X133" s="3" t="s">
        <v>123</v>
      </c>
    </row>
    <row r="134" spans="6:24" hidden="1" x14ac:dyDescent="0.35">
      <c r="F134" t="s">
        <v>66</v>
      </c>
      <c r="G134" s="4">
        <v>35326</v>
      </c>
      <c r="I134" t="s">
        <v>46</v>
      </c>
      <c r="J134">
        <v>185</v>
      </c>
      <c r="K134">
        <v>0</v>
      </c>
      <c r="L134">
        <v>185</v>
      </c>
      <c r="M134">
        <v>0</v>
      </c>
      <c r="N134" s="3" t="s">
        <v>225</v>
      </c>
      <c r="Q134" t="s">
        <v>48</v>
      </c>
      <c r="R134" s="3" t="s">
        <v>925</v>
      </c>
      <c r="S134" t="s">
        <v>50</v>
      </c>
      <c r="T134" t="s">
        <v>51</v>
      </c>
      <c r="U134">
        <v>0</v>
      </c>
      <c r="V134">
        <v>0</v>
      </c>
      <c r="X134" s="3" t="s">
        <v>123</v>
      </c>
    </row>
    <row r="135" spans="6:24" hidden="1" x14ac:dyDescent="0.35">
      <c r="F135" t="s">
        <v>97</v>
      </c>
      <c r="G135" s="4">
        <v>35326</v>
      </c>
      <c r="I135" t="s">
        <v>46</v>
      </c>
      <c r="J135">
        <v>84</v>
      </c>
      <c r="K135">
        <v>0</v>
      </c>
      <c r="L135">
        <v>84</v>
      </c>
      <c r="M135">
        <v>0</v>
      </c>
      <c r="N135" s="3" t="s">
        <v>225</v>
      </c>
      <c r="Q135" t="s">
        <v>48</v>
      </c>
      <c r="R135" s="3" t="s">
        <v>925</v>
      </c>
      <c r="S135" t="s">
        <v>50</v>
      </c>
      <c r="T135" t="s">
        <v>51</v>
      </c>
      <c r="U135">
        <v>0</v>
      </c>
      <c r="V135">
        <v>0</v>
      </c>
      <c r="X135" s="3" t="s">
        <v>123</v>
      </c>
    </row>
    <row r="136" spans="6:24" hidden="1" x14ac:dyDescent="0.35">
      <c r="F136" t="s">
        <v>64</v>
      </c>
      <c r="G136" s="4">
        <v>35326</v>
      </c>
      <c r="I136" t="s">
        <v>46</v>
      </c>
      <c r="J136">
        <v>192</v>
      </c>
      <c r="K136">
        <v>0</v>
      </c>
      <c r="L136">
        <v>192</v>
      </c>
      <c r="M136">
        <v>0</v>
      </c>
      <c r="N136" s="3" t="s">
        <v>225</v>
      </c>
      <c r="Q136" t="s">
        <v>48</v>
      </c>
      <c r="R136" s="3" t="s">
        <v>925</v>
      </c>
      <c r="S136" t="s">
        <v>50</v>
      </c>
      <c r="T136" t="s">
        <v>51</v>
      </c>
      <c r="U136">
        <v>0</v>
      </c>
      <c r="V136">
        <v>0</v>
      </c>
      <c r="X136" s="3" t="s">
        <v>123</v>
      </c>
    </row>
    <row r="137" spans="6:24" hidden="1" x14ac:dyDescent="0.35">
      <c r="F137" t="s">
        <v>98</v>
      </c>
      <c r="G137" s="4">
        <v>35326</v>
      </c>
      <c r="I137" t="s">
        <v>46</v>
      </c>
      <c r="J137">
        <v>315</v>
      </c>
      <c r="K137">
        <v>0</v>
      </c>
      <c r="L137">
        <v>315</v>
      </c>
      <c r="M137">
        <v>0</v>
      </c>
      <c r="N137" s="3" t="s">
        <v>225</v>
      </c>
      <c r="Q137" t="s">
        <v>48</v>
      </c>
      <c r="R137" s="3" t="s">
        <v>925</v>
      </c>
      <c r="S137" t="s">
        <v>50</v>
      </c>
      <c r="T137" t="s">
        <v>51</v>
      </c>
      <c r="U137">
        <v>0</v>
      </c>
      <c r="V137">
        <v>0</v>
      </c>
      <c r="X137" s="3" t="s">
        <v>123</v>
      </c>
    </row>
    <row r="138" spans="6:24" hidden="1" x14ac:dyDescent="0.35">
      <c r="F138" t="s">
        <v>67</v>
      </c>
      <c r="G138" s="4">
        <v>35326</v>
      </c>
      <c r="I138" t="s">
        <v>46</v>
      </c>
      <c r="J138">
        <v>8585</v>
      </c>
      <c r="K138">
        <v>0</v>
      </c>
      <c r="L138">
        <v>8585</v>
      </c>
      <c r="M138">
        <v>0</v>
      </c>
      <c r="N138" s="3" t="s">
        <v>225</v>
      </c>
      <c r="Q138" t="s">
        <v>48</v>
      </c>
      <c r="R138" s="3" t="s">
        <v>925</v>
      </c>
      <c r="S138" t="s">
        <v>50</v>
      </c>
      <c r="T138" t="s">
        <v>51</v>
      </c>
      <c r="U138">
        <v>0</v>
      </c>
      <c r="V138">
        <v>0</v>
      </c>
      <c r="X138" s="3" t="s">
        <v>123</v>
      </c>
    </row>
    <row r="139" spans="6:24" hidden="1" x14ac:dyDescent="0.35">
      <c r="F139" t="s">
        <v>68</v>
      </c>
      <c r="G139" s="4">
        <v>35326</v>
      </c>
      <c r="I139" t="s">
        <v>46</v>
      </c>
      <c r="J139">
        <v>2090</v>
      </c>
      <c r="K139">
        <v>0</v>
      </c>
      <c r="L139">
        <v>2090</v>
      </c>
      <c r="M139">
        <v>0</v>
      </c>
      <c r="N139" s="3" t="s">
        <v>225</v>
      </c>
      <c r="Q139" t="s">
        <v>48</v>
      </c>
      <c r="R139" s="3" t="s">
        <v>925</v>
      </c>
      <c r="S139" t="s">
        <v>50</v>
      </c>
      <c r="T139" t="s">
        <v>51</v>
      </c>
      <c r="U139">
        <v>0</v>
      </c>
      <c r="V139">
        <v>0</v>
      </c>
      <c r="X139" s="3" t="s">
        <v>123</v>
      </c>
    </row>
    <row r="140" spans="6:24" hidden="1" x14ac:dyDescent="0.35">
      <c r="F140" t="s">
        <v>99</v>
      </c>
      <c r="G140" s="4">
        <v>35326</v>
      </c>
      <c r="I140" t="s">
        <v>46</v>
      </c>
      <c r="J140">
        <v>26</v>
      </c>
      <c r="K140">
        <v>0</v>
      </c>
      <c r="L140">
        <v>26</v>
      </c>
      <c r="M140">
        <v>0</v>
      </c>
      <c r="N140" s="3" t="s">
        <v>225</v>
      </c>
      <c r="Q140" t="s">
        <v>48</v>
      </c>
      <c r="R140" s="3" t="s">
        <v>925</v>
      </c>
      <c r="S140" t="s">
        <v>50</v>
      </c>
      <c r="T140" t="s">
        <v>51</v>
      </c>
      <c r="U140">
        <v>0</v>
      </c>
      <c r="V140">
        <v>0</v>
      </c>
      <c r="X140" s="3" t="s">
        <v>123</v>
      </c>
    </row>
    <row r="141" spans="6:24" hidden="1" x14ac:dyDescent="0.35">
      <c r="F141" t="s">
        <v>70</v>
      </c>
      <c r="G141" s="4">
        <v>35326</v>
      </c>
      <c r="I141" t="s">
        <v>46</v>
      </c>
      <c r="J141">
        <v>93</v>
      </c>
      <c r="K141">
        <v>0</v>
      </c>
      <c r="L141">
        <v>93</v>
      </c>
      <c r="M141">
        <v>0</v>
      </c>
      <c r="N141" s="3" t="s">
        <v>225</v>
      </c>
      <c r="Q141" t="s">
        <v>48</v>
      </c>
      <c r="R141" s="3" t="s">
        <v>925</v>
      </c>
      <c r="S141" t="s">
        <v>50</v>
      </c>
      <c r="T141" t="s">
        <v>51</v>
      </c>
      <c r="U141">
        <v>0</v>
      </c>
      <c r="V141">
        <v>0</v>
      </c>
      <c r="X141" s="3" t="s">
        <v>123</v>
      </c>
    </row>
    <row r="142" spans="6:24" hidden="1" x14ac:dyDescent="0.35">
      <c r="F142" t="s">
        <v>75</v>
      </c>
      <c r="G142" s="4">
        <v>35326</v>
      </c>
      <c r="I142" t="s">
        <v>46</v>
      </c>
      <c r="J142">
        <v>13483</v>
      </c>
      <c r="K142">
        <v>0</v>
      </c>
      <c r="L142">
        <v>13483</v>
      </c>
      <c r="M142">
        <v>0</v>
      </c>
      <c r="N142" s="3" t="s">
        <v>225</v>
      </c>
      <c r="Q142" t="s">
        <v>48</v>
      </c>
      <c r="R142" s="3" t="s">
        <v>925</v>
      </c>
      <c r="S142" t="s">
        <v>50</v>
      </c>
      <c r="T142" t="s">
        <v>51</v>
      </c>
      <c r="U142">
        <v>0</v>
      </c>
      <c r="V142">
        <v>0</v>
      </c>
      <c r="X142" s="3" t="s">
        <v>123</v>
      </c>
    </row>
    <row r="143" spans="6:24" hidden="1" x14ac:dyDescent="0.35">
      <c r="F143" t="s">
        <v>101</v>
      </c>
      <c r="G143" s="4">
        <v>35326</v>
      </c>
      <c r="I143" t="s">
        <v>46</v>
      </c>
      <c r="J143">
        <v>10</v>
      </c>
      <c r="K143">
        <v>0</v>
      </c>
      <c r="L143">
        <v>10</v>
      </c>
      <c r="M143">
        <v>0</v>
      </c>
      <c r="N143" s="3" t="s">
        <v>225</v>
      </c>
      <c r="Q143" t="s">
        <v>48</v>
      </c>
      <c r="R143" s="3" t="s">
        <v>925</v>
      </c>
      <c r="S143" t="s">
        <v>50</v>
      </c>
      <c r="T143" t="s">
        <v>51</v>
      </c>
      <c r="U143">
        <v>0</v>
      </c>
      <c r="V143">
        <v>0</v>
      </c>
      <c r="X143" s="3" t="s">
        <v>123</v>
      </c>
    </row>
    <row r="144" spans="6:24" hidden="1" x14ac:dyDescent="0.35">
      <c r="F144" t="s">
        <v>102</v>
      </c>
      <c r="G144" s="4">
        <v>35326</v>
      </c>
      <c r="I144" t="s">
        <v>46</v>
      </c>
      <c r="J144">
        <v>101</v>
      </c>
      <c r="K144">
        <v>0</v>
      </c>
      <c r="L144">
        <v>101</v>
      </c>
      <c r="M144">
        <v>0</v>
      </c>
      <c r="N144" s="3" t="s">
        <v>225</v>
      </c>
      <c r="Q144" t="s">
        <v>48</v>
      </c>
      <c r="R144" s="3" t="s">
        <v>925</v>
      </c>
      <c r="S144" t="s">
        <v>50</v>
      </c>
      <c r="T144" t="s">
        <v>51</v>
      </c>
      <c r="U144">
        <v>0</v>
      </c>
      <c r="V144">
        <v>0</v>
      </c>
      <c r="X144" s="3" t="s">
        <v>123</v>
      </c>
    </row>
    <row r="145" spans="6:24" hidden="1" x14ac:dyDescent="0.35">
      <c r="F145" t="s">
        <v>106</v>
      </c>
      <c r="G145" s="4">
        <v>35326</v>
      </c>
      <c r="I145" t="s">
        <v>46</v>
      </c>
      <c r="J145">
        <v>151</v>
      </c>
      <c r="K145">
        <v>0</v>
      </c>
      <c r="L145">
        <v>151</v>
      </c>
      <c r="M145">
        <v>0</v>
      </c>
      <c r="N145" s="3" t="s">
        <v>225</v>
      </c>
      <c r="Q145" t="s">
        <v>48</v>
      </c>
      <c r="R145" s="3" t="s">
        <v>925</v>
      </c>
      <c r="S145" t="s">
        <v>50</v>
      </c>
      <c r="T145" t="s">
        <v>51</v>
      </c>
      <c r="U145">
        <v>0</v>
      </c>
      <c r="V145">
        <v>0</v>
      </c>
      <c r="X145" s="3" t="s">
        <v>123</v>
      </c>
    </row>
    <row r="146" spans="6:24" hidden="1" x14ac:dyDescent="0.35">
      <c r="F146" t="s">
        <v>104</v>
      </c>
      <c r="G146" s="4">
        <v>35326</v>
      </c>
      <c r="I146" t="s">
        <v>46</v>
      </c>
      <c r="J146">
        <v>10</v>
      </c>
      <c r="K146">
        <v>0</v>
      </c>
      <c r="L146">
        <v>10</v>
      </c>
      <c r="M146">
        <v>0</v>
      </c>
      <c r="N146" s="3" t="s">
        <v>225</v>
      </c>
      <c r="Q146" t="s">
        <v>48</v>
      </c>
      <c r="R146" s="3" t="s">
        <v>925</v>
      </c>
      <c r="S146" t="s">
        <v>50</v>
      </c>
      <c r="T146" t="s">
        <v>51</v>
      </c>
      <c r="U146">
        <v>0</v>
      </c>
      <c r="V146">
        <v>0</v>
      </c>
      <c r="X146" s="3" t="s">
        <v>123</v>
      </c>
    </row>
    <row r="147" spans="6:24" hidden="1" x14ac:dyDescent="0.35">
      <c r="F147" t="s">
        <v>107</v>
      </c>
      <c r="G147" s="4">
        <v>35326</v>
      </c>
      <c r="I147" t="s">
        <v>46</v>
      </c>
      <c r="J147">
        <v>27</v>
      </c>
      <c r="K147">
        <v>0</v>
      </c>
      <c r="L147">
        <v>27</v>
      </c>
      <c r="M147">
        <v>0</v>
      </c>
      <c r="N147" s="3" t="s">
        <v>225</v>
      </c>
      <c r="Q147" t="s">
        <v>48</v>
      </c>
      <c r="R147" s="3" t="s">
        <v>925</v>
      </c>
      <c r="S147" t="s">
        <v>50</v>
      </c>
      <c r="T147" t="s">
        <v>51</v>
      </c>
      <c r="U147">
        <v>0</v>
      </c>
      <c r="V147">
        <v>0</v>
      </c>
      <c r="X147" s="3" t="s">
        <v>123</v>
      </c>
    </row>
    <row r="148" spans="6:24" hidden="1" x14ac:dyDescent="0.35">
      <c r="F148" t="s">
        <v>108</v>
      </c>
      <c r="G148" s="4">
        <v>35326</v>
      </c>
      <c r="I148" t="s">
        <v>46</v>
      </c>
      <c r="J148">
        <v>112</v>
      </c>
      <c r="K148">
        <v>0</v>
      </c>
      <c r="L148">
        <v>112</v>
      </c>
      <c r="M148">
        <v>0</v>
      </c>
      <c r="N148" s="3" t="s">
        <v>225</v>
      </c>
      <c r="Q148" t="s">
        <v>48</v>
      </c>
      <c r="R148" s="3" t="s">
        <v>925</v>
      </c>
      <c r="S148" t="s">
        <v>50</v>
      </c>
      <c r="T148" t="s">
        <v>51</v>
      </c>
      <c r="U148">
        <v>0</v>
      </c>
      <c r="V148">
        <v>0</v>
      </c>
      <c r="X148" s="3" t="s">
        <v>123</v>
      </c>
    </row>
    <row r="149" spans="6:24" hidden="1" x14ac:dyDescent="0.35">
      <c r="F149" t="s">
        <v>105</v>
      </c>
      <c r="G149" s="4">
        <v>35326</v>
      </c>
      <c r="I149" t="s">
        <v>46</v>
      </c>
      <c r="J149">
        <v>55</v>
      </c>
      <c r="K149">
        <v>0</v>
      </c>
      <c r="L149">
        <v>55</v>
      </c>
      <c r="M149">
        <v>0</v>
      </c>
      <c r="N149" s="3" t="s">
        <v>225</v>
      </c>
      <c r="Q149" t="s">
        <v>48</v>
      </c>
      <c r="R149" s="3" t="s">
        <v>925</v>
      </c>
      <c r="S149" t="s">
        <v>50</v>
      </c>
      <c r="T149" t="s">
        <v>51</v>
      </c>
      <c r="U149">
        <v>0</v>
      </c>
      <c r="V149">
        <v>0</v>
      </c>
      <c r="X149" s="3" t="s">
        <v>123</v>
      </c>
    </row>
    <row r="150" spans="6:24" hidden="1" x14ac:dyDescent="0.35">
      <c r="F150" t="s">
        <v>100</v>
      </c>
      <c r="G150" s="4">
        <v>35326</v>
      </c>
      <c r="I150" t="s">
        <v>46</v>
      </c>
      <c r="J150">
        <v>2301</v>
      </c>
      <c r="K150">
        <v>0</v>
      </c>
      <c r="L150">
        <v>2301</v>
      </c>
      <c r="M150">
        <v>0</v>
      </c>
      <c r="N150" s="3" t="s">
        <v>225</v>
      </c>
      <c r="Q150" t="s">
        <v>48</v>
      </c>
      <c r="R150" s="3" t="s">
        <v>925</v>
      </c>
      <c r="S150" t="s">
        <v>50</v>
      </c>
      <c r="T150" t="s">
        <v>51</v>
      </c>
      <c r="U150">
        <v>0</v>
      </c>
      <c r="V150">
        <v>0</v>
      </c>
      <c r="X150" s="3" t="s">
        <v>123</v>
      </c>
    </row>
    <row r="151" spans="6:24" hidden="1" x14ac:dyDescent="0.35">
      <c r="F151" t="s">
        <v>103</v>
      </c>
      <c r="G151" s="4">
        <v>35326</v>
      </c>
      <c r="I151" t="s">
        <v>46</v>
      </c>
      <c r="J151">
        <v>72</v>
      </c>
      <c r="K151">
        <v>0</v>
      </c>
      <c r="L151">
        <v>72</v>
      </c>
      <c r="M151">
        <v>0</v>
      </c>
      <c r="N151" s="3" t="s">
        <v>225</v>
      </c>
      <c r="Q151" t="s">
        <v>48</v>
      </c>
      <c r="R151" s="3" t="s">
        <v>925</v>
      </c>
      <c r="S151" t="s">
        <v>50</v>
      </c>
      <c r="T151" t="s">
        <v>51</v>
      </c>
      <c r="U151">
        <v>0</v>
      </c>
      <c r="V151">
        <v>0</v>
      </c>
      <c r="X151" s="3" t="s">
        <v>123</v>
      </c>
    </row>
    <row r="152" spans="6:24" hidden="1" x14ac:dyDescent="0.35">
      <c r="F152" t="s">
        <v>78</v>
      </c>
      <c r="G152" s="4">
        <v>35326</v>
      </c>
      <c r="I152" t="s">
        <v>46</v>
      </c>
      <c r="J152">
        <v>3</v>
      </c>
      <c r="K152">
        <v>0</v>
      </c>
      <c r="L152">
        <v>3</v>
      </c>
      <c r="M152">
        <v>0</v>
      </c>
      <c r="N152" s="3" t="s">
        <v>225</v>
      </c>
      <c r="Q152" t="s">
        <v>48</v>
      </c>
      <c r="R152" s="3" t="s">
        <v>925</v>
      </c>
      <c r="S152" t="s">
        <v>50</v>
      </c>
      <c r="T152" t="s">
        <v>51</v>
      </c>
      <c r="U152">
        <v>0</v>
      </c>
      <c r="V152">
        <v>0</v>
      </c>
      <c r="X152" s="3" t="s">
        <v>123</v>
      </c>
    </row>
    <row r="153" spans="6:24" hidden="1" x14ac:dyDescent="0.35">
      <c r="F153" t="s">
        <v>109</v>
      </c>
      <c r="G153" s="4">
        <v>35326</v>
      </c>
      <c r="I153" t="s">
        <v>46</v>
      </c>
      <c r="J153">
        <v>82</v>
      </c>
      <c r="K153">
        <v>0</v>
      </c>
      <c r="L153">
        <v>82</v>
      </c>
      <c r="M153">
        <v>0</v>
      </c>
      <c r="N153" s="3" t="s">
        <v>225</v>
      </c>
      <c r="Q153" t="s">
        <v>48</v>
      </c>
      <c r="R153" s="3" t="s">
        <v>925</v>
      </c>
      <c r="S153" t="s">
        <v>50</v>
      </c>
      <c r="T153" t="s">
        <v>51</v>
      </c>
      <c r="U153">
        <v>0</v>
      </c>
      <c r="V153">
        <v>0</v>
      </c>
      <c r="X153" s="3" t="s">
        <v>123</v>
      </c>
    </row>
    <row r="154" spans="6:24" hidden="1" x14ac:dyDescent="0.35">
      <c r="F154" t="s">
        <v>110</v>
      </c>
      <c r="G154" s="4">
        <v>35326</v>
      </c>
      <c r="I154" t="s">
        <v>46</v>
      </c>
      <c r="J154">
        <v>22</v>
      </c>
      <c r="K154">
        <v>0</v>
      </c>
      <c r="L154">
        <v>22</v>
      </c>
      <c r="M154">
        <v>0</v>
      </c>
      <c r="N154" s="3" t="s">
        <v>225</v>
      </c>
      <c r="Q154" t="s">
        <v>48</v>
      </c>
      <c r="R154" s="3" t="s">
        <v>925</v>
      </c>
      <c r="S154" t="s">
        <v>50</v>
      </c>
      <c r="T154" t="s">
        <v>51</v>
      </c>
      <c r="U154">
        <v>0</v>
      </c>
      <c r="V154">
        <v>0</v>
      </c>
      <c r="X154" s="3" t="s">
        <v>123</v>
      </c>
    </row>
    <row r="155" spans="6:24" hidden="1" x14ac:dyDescent="0.35">
      <c r="F155" t="s">
        <v>112</v>
      </c>
      <c r="G155" s="4">
        <v>35326</v>
      </c>
      <c r="I155" t="s">
        <v>46</v>
      </c>
      <c r="J155">
        <v>109</v>
      </c>
      <c r="K155">
        <v>0</v>
      </c>
      <c r="L155">
        <v>109</v>
      </c>
      <c r="M155">
        <v>0</v>
      </c>
      <c r="N155" s="3" t="s">
        <v>225</v>
      </c>
      <c r="Q155" t="s">
        <v>48</v>
      </c>
      <c r="R155" s="3" t="s">
        <v>925</v>
      </c>
      <c r="S155" t="s">
        <v>50</v>
      </c>
      <c r="T155" t="s">
        <v>51</v>
      </c>
      <c r="U155">
        <v>0</v>
      </c>
      <c r="V155">
        <v>0</v>
      </c>
      <c r="X155" s="3" t="s">
        <v>123</v>
      </c>
    </row>
    <row r="156" spans="6:24" hidden="1" x14ac:dyDescent="0.35">
      <c r="F156" t="s">
        <v>113</v>
      </c>
      <c r="G156" s="4">
        <v>35326</v>
      </c>
      <c r="I156" t="s">
        <v>46</v>
      </c>
      <c r="J156">
        <v>272</v>
      </c>
      <c r="K156">
        <v>0</v>
      </c>
      <c r="L156">
        <v>272</v>
      </c>
      <c r="M156">
        <v>0</v>
      </c>
      <c r="N156" s="3" t="s">
        <v>225</v>
      </c>
      <c r="Q156" t="s">
        <v>48</v>
      </c>
      <c r="R156" s="3" t="s">
        <v>925</v>
      </c>
      <c r="S156" t="s">
        <v>50</v>
      </c>
      <c r="T156" t="s">
        <v>51</v>
      </c>
      <c r="U156">
        <v>0</v>
      </c>
      <c r="V156">
        <v>0</v>
      </c>
      <c r="X156" s="3" t="s">
        <v>123</v>
      </c>
    </row>
    <row r="157" spans="6:24" hidden="1" x14ac:dyDescent="0.35">
      <c r="F157" t="s">
        <v>131</v>
      </c>
      <c r="G157" s="4">
        <v>35326</v>
      </c>
      <c r="I157" t="s">
        <v>46</v>
      </c>
      <c r="J157">
        <v>16</v>
      </c>
      <c r="K157">
        <v>0</v>
      </c>
      <c r="L157">
        <v>16</v>
      </c>
      <c r="M157">
        <v>0</v>
      </c>
      <c r="N157" s="3" t="s">
        <v>225</v>
      </c>
      <c r="Q157" t="s">
        <v>48</v>
      </c>
      <c r="R157" s="3" t="s">
        <v>925</v>
      </c>
      <c r="S157" t="s">
        <v>50</v>
      </c>
      <c r="T157" t="s">
        <v>51</v>
      </c>
      <c r="U157">
        <v>0</v>
      </c>
      <c r="V157">
        <v>0</v>
      </c>
      <c r="X157" s="3" t="s">
        <v>123</v>
      </c>
    </row>
    <row r="158" spans="6:24" hidden="1" x14ac:dyDescent="0.35">
      <c r="F158" t="s">
        <v>114</v>
      </c>
      <c r="G158" s="4">
        <v>35326</v>
      </c>
      <c r="I158" t="s">
        <v>46</v>
      </c>
      <c r="J158">
        <v>6</v>
      </c>
      <c r="K158">
        <v>0</v>
      </c>
      <c r="L158">
        <v>6</v>
      </c>
      <c r="M158">
        <v>0</v>
      </c>
      <c r="N158" s="3" t="s">
        <v>225</v>
      </c>
      <c r="Q158" t="s">
        <v>48</v>
      </c>
      <c r="R158" s="3" t="s">
        <v>925</v>
      </c>
      <c r="S158" t="s">
        <v>50</v>
      </c>
      <c r="T158" t="s">
        <v>51</v>
      </c>
      <c r="U158">
        <v>0</v>
      </c>
      <c r="V158">
        <v>0</v>
      </c>
      <c r="X158" s="3" t="s">
        <v>123</v>
      </c>
    </row>
    <row r="159" spans="6:24" hidden="1" x14ac:dyDescent="0.35">
      <c r="F159" t="s">
        <v>111</v>
      </c>
      <c r="G159" s="4">
        <v>35326</v>
      </c>
      <c r="I159" t="s">
        <v>46</v>
      </c>
      <c r="J159">
        <v>37</v>
      </c>
      <c r="K159">
        <v>0</v>
      </c>
      <c r="L159">
        <v>37</v>
      </c>
      <c r="M159">
        <v>0</v>
      </c>
      <c r="N159" s="3" t="s">
        <v>225</v>
      </c>
      <c r="Q159" t="s">
        <v>48</v>
      </c>
      <c r="R159" s="3" t="s">
        <v>925</v>
      </c>
      <c r="S159" t="s">
        <v>50</v>
      </c>
      <c r="T159" t="s">
        <v>51</v>
      </c>
      <c r="U159">
        <v>0</v>
      </c>
      <c r="V159">
        <v>0</v>
      </c>
      <c r="X159" s="3" t="s">
        <v>123</v>
      </c>
    </row>
    <row r="160" spans="6:24" hidden="1" x14ac:dyDescent="0.35">
      <c r="F160" t="s">
        <v>89</v>
      </c>
      <c r="G160" s="4">
        <v>35326</v>
      </c>
      <c r="I160" t="s">
        <v>46</v>
      </c>
      <c r="J160">
        <v>26</v>
      </c>
      <c r="K160">
        <v>0</v>
      </c>
      <c r="L160">
        <v>26</v>
      </c>
      <c r="M160">
        <v>0</v>
      </c>
      <c r="N160" s="3" t="s">
        <v>225</v>
      </c>
      <c r="Q160" t="s">
        <v>48</v>
      </c>
      <c r="R160" s="3" t="s">
        <v>925</v>
      </c>
      <c r="S160" t="s">
        <v>50</v>
      </c>
      <c r="T160" t="s">
        <v>51</v>
      </c>
      <c r="U160">
        <v>0</v>
      </c>
      <c r="V160">
        <v>0</v>
      </c>
      <c r="X160" s="3" t="s">
        <v>123</v>
      </c>
    </row>
    <row r="161" spans="6:24" hidden="1" x14ac:dyDescent="0.35">
      <c r="F161" t="s">
        <v>77</v>
      </c>
      <c r="G161" s="4">
        <v>35326</v>
      </c>
      <c r="I161" t="s">
        <v>46</v>
      </c>
      <c r="J161">
        <v>10</v>
      </c>
      <c r="K161">
        <v>0</v>
      </c>
      <c r="L161">
        <v>10</v>
      </c>
      <c r="M161">
        <v>0</v>
      </c>
      <c r="N161" s="3" t="s">
        <v>225</v>
      </c>
      <c r="Q161" t="s">
        <v>48</v>
      </c>
      <c r="R161" s="3" t="s">
        <v>925</v>
      </c>
      <c r="S161" t="s">
        <v>50</v>
      </c>
      <c r="T161" t="s">
        <v>51</v>
      </c>
      <c r="U161">
        <v>0</v>
      </c>
      <c r="V161">
        <v>0</v>
      </c>
      <c r="X161" s="3" t="s">
        <v>123</v>
      </c>
    </row>
    <row r="162" spans="6:24" hidden="1" x14ac:dyDescent="0.35">
      <c r="F162" t="s">
        <v>115</v>
      </c>
      <c r="G162" s="4">
        <v>35326</v>
      </c>
      <c r="I162" t="s">
        <v>46</v>
      </c>
      <c r="J162">
        <v>11</v>
      </c>
      <c r="K162">
        <v>0</v>
      </c>
      <c r="L162">
        <v>11</v>
      </c>
      <c r="M162">
        <v>0</v>
      </c>
      <c r="N162" s="3" t="s">
        <v>225</v>
      </c>
      <c r="Q162" t="s">
        <v>48</v>
      </c>
      <c r="R162" s="3" t="s">
        <v>925</v>
      </c>
      <c r="S162" t="s">
        <v>50</v>
      </c>
      <c r="T162" t="s">
        <v>51</v>
      </c>
      <c r="U162">
        <v>0</v>
      </c>
      <c r="V162">
        <v>0</v>
      </c>
      <c r="X162" s="3" t="s">
        <v>123</v>
      </c>
    </row>
    <row r="163" spans="6:24" hidden="1" x14ac:dyDescent="0.35">
      <c r="F163" t="s">
        <v>116</v>
      </c>
      <c r="G163" s="4">
        <v>35326</v>
      </c>
      <c r="I163" t="s">
        <v>46</v>
      </c>
      <c r="J163">
        <v>6</v>
      </c>
      <c r="K163">
        <v>0</v>
      </c>
      <c r="L163">
        <v>6</v>
      </c>
      <c r="M163">
        <v>0</v>
      </c>
      <c r="N163" s="3" t="s">
        <v>225</v>
      </c>
      <c r="Q163" t="s">
        <v>48</v>
      </c>
      <c r="R163" s="3" t="s">
        <v>925</v>
      </c>
      <c r="S163" t="s">
        <v>50</v>
      </c>
      <c r="T163" t="s">
        <v>51</v>
      </c>
      <c r="U163">
        <v>0</v>
      </c>
      <c r="V163">
        <v>0</v>
      </c>
      <c r="X163" s="3" t="s">
        <v>123</v>
      </c>
    </row>
    <row r="164" spans="6:24" hidden="1" x14ac:dyDescent="0.35">
      <c r="F164" t="s">
        <v>117</v>
      </c>
      <c r="G164" s="4">
        <v>35326</v>
      </c>
      <c r="I164" t="s">
        <v>46</v>
      </c>
      <c r="J164">
        <v>11</v>
      </c>
      <c r="K164">
        <v>0</v>
      </c>
      <c r="L164">
        <v>11</v>
      </c>
      <c r="M164">
        <v>0</v>
      </c>
      <c r="N164" s="3" t="s">
        <v>225</v>
      </c>
      <c r="Q164" t="s">
        <v>48</v>
      </c>
      <c r="R164" s="3" t="s">
        <v>925</v>
      </c>
      <c r="S164" t="s">
        <v>50</v>
      </c>
      <c r="T164" t="s">
        <v>51</v>
      </c>
      <c r="U164">
        <v>0</v>
      </c>
      <c r="V164">
        <v>0</v>
      </c>
      <c r="X164" s="3" t="s">
        <v>123</v>
      </c>
    </row>
    <row r="165" spans="6:24" hidden="1" x14ac:dyDescent="0.35">
      <c r="F165" t="s">
        <v>79</v>
      </c>
      <c r="G165" s="4">
        <v>35326</v>
      </c>
      <c r="I165" t="s">
        <v>46</v>
      </c>
      <c r="J165">
        <v>563</v>
      </c>
      <c r="K165">
        <v>0</v>
      </c>
      <c r="L165">
        <v>563</v>
      </c>
      <c r="M165">
        <v>0</v>
      </c>
      <c r="N165" s="3" t="s">
        <v>225</v>
      </c>
      <c r="Q165" t="s">
        <v>48</v>
      </c>
      <c r="R165" s="3" t="s">
        <v>925</v>
      </c>
      <c r="S165" t="s">
        <v>50</v>
      </c>
      <c r="T165" t="s">
        <v>51</v>
      </c>
      <c r="U165">
        <v>0</v>
      </c>
      <c r="V165">
        <v>0</v>
      </c>
      <c r="X165" s="3" t="s">
        <v>123</v>
      </c>
    </row>
    <row r="166" spans="6:24" hidden="1" x14ac:dyDescent="0.35">
      <c r="F166" t="s">
        <v>127</v>
      </c>
      <c r="G166" s="4">
        <v>35326</v>
      </c>
      <c r="I166" t="s">
        <v>46</v>
      </c>
      <c r="J166">
        <v>11</v>
      </c>
      <c r="K166">
        <v>0</v>
      </c>
      <c r="L166">
        <v>11</v>
      </c>
      <c r="M166">
        <v>0</v>
      </c>
      <c r="N166" s="3" t="s">
        <v>225</v>
      </c>
      <c r="Q166" t="s">
        <v>48</v>
      </c>
      <c r="R166" s="3" t="s">
        <v>925</v>
      </c>
      <c r="S166" t="s">
        <v>50</v>
      </c>
      <c r="T166" t="s">
        <v>51</v>
      </c>
      <c r="U166">
        <v>0</v>
      </c>
      <c r="V166">
        <v>0</v>
      </c>
      <c r="X166" s="3" t="s">
        <v>123</v>
      </c>
    </row>
    <row r="167" spans="6:24" hidden="1" x14ac:dyDescent="0.35">
      <c r="F167" t="s">
        <v>80</v>
      </c>
      <c r="G167" s="4">
        <v>35326</v>
      </c>
      <c r="I167" t="s">
        <v>46</v>
      </c>
      <c r="J167">
        <v>16809</v>
      </c>
      <c r="K167">
        <v>0</v>
      </c>
      <c r="L167">
        <v>16809</v>
      </c>
      <c r="M167">
        <v>0</v>
      </c>
      <c r="N167" s="3" t="s">
        <v>225</v>
      </c>
      <c r="Q167" t="s">
        <v>48</v>
      </c>
      <c r="R167" s="3" t="s">
        <v>925</v>
      </c>
      <c r="S167" t="s">
        <v>50</v>
      </c>
      <c r="T167" t="s">
        <v>51</v>
      </c>
      <c r="U167">
        <v>0</v>
      </c>
      <c r="V167">
        <v>0</v>
      </c>
      <c r="X167" s="3" t="s">
        <v>123</v>
      </c>
    </row>
    <row r="168" spans="6:24" hidden="1" x14ac:dyDescent="0.35">
      <c r="G168" s="4">
        <v>35312</v>
      </c>
      <c r="I168" t="s">
        <v>46</v>
      </c>
      <c r="J168">
        <v>0</v>
      </c>
      <c r="K168">
        <v>163</v>
      </c>
      <c r="L168">
        <v>0</v>
      </c>
      <c r="M168">
        <v>163</v>
      </c>
      <c r="N168" s="3" t="s">
        <v>238</v>
      </c>
      <c r="Q168" t="s">
        <v>48</v>
      </c>
      <c r="R168" s="3" t="s">
        <v>925</v>
      </c>
      <c r="S168" t="s">
        <v>50</v>
      </c>
      <c r="T168" t="s">
        <v>51</v>
      </c>
      <c r="U168">
        <v>0</v>
      </c>
      <c r="V168">
        <v>0</v>
      </c>
      <c r="X168" s="3" t="s">
        <v>172</v>
      </c>
    </row>
    <row r="169" spans="6:24" x14ac:dyDescent="0.35">
      <c r="G169" s="4">
        <v>5811</v>
      </c>
      <c r="I169" t="s">
        <v>46</v>
      </c>
      <c r="J169">
        <v>164527</v>
      </c>
      <c r="K169">
        <v>0</v>
      </c>
      <c r="L169">
        <v>164527</v>
      </c>
      <c r="M169">
        <v>0</v>
      </c>
      <c r="N169" s="3" t="s">
        <v>124</v>
      </c>
      <c r="Q169" t="s">
        <v>48</v>
      </c>
      <c r="R169" s="2">
        <v>0</v>
      </c>
      <c r="S169" t="s">
        <v>50</v>
      </c>
      <c r="T169" t="s">
        <v>51</v>
      </c>
      <c r="U169">
        <v>0</v>
      </c>
      <c r="V169">
        <v>0</v>
      </c>
      <c r="X169" s="3" t="s">
        <v>124</v>
      </c>
    </row>
    <row r="170" spans="6:24" hidden="1" x14ac:dyDescent="0.35">
      <c r="F170" t="s">
        <v>52</v>
      </c>
      <c r="G170" s="4">
        <v>3514</v>
      </c>
      <c r="I170" t="s">
        <v>46</v>
      </c>
      <c r="J170">
        <v>200</v>
      </c>
      <c r="K170">
        <v>0</v>
      </c>
      <c r="L170">
        <v>200</v>
      </c>
      <c r="M170">
        <v>0</v>
      </c>
      <c r="Q170" t="s">
        <v>48</v>
      </c>
      <c r="R170" t="s">
        <v>88</v>
      </c>
      <c r="S170" t="s">
        <v>50</v>
      </c>
      <c r="T170" t="s">
        <v>51</v>
      </c>
      <c r="U170">
        <v>0</v>
      </c>
      <c r="V170">
        <v>0</v>
      </c>
      <c r="X170"/>
    </row>
    <row r="171" spans="6:24" hidden="1" x14ac:dyDescent="0.35">
      <c r="F171" t="s">
        <v>131</v>
      </c>
      <c r="G171" s="4">
        <v>3514</v>
      </c>
      <c r="I171" t="s">
        <v>46</v>
      </c>
      <c r="J171">
        <v>0</v>
      </c>
      <c r="K171">
        <v>100</v>
      </c>
      <c r="L171">
        <v>0</v>
      </c>
      <c r="M171">
        <v>100</v>
      </c>
      <c r="Q171" t="s">
        <v>48</v>
      </c>
      <c r="R171" t="s">
        <v>88</v>
      </c>
      <c r="S171" t="s">
        <v>50</v>
      </c>
      <c r="T171" t="s">
        <v>51</v>
      </c>
      <c r="U171">
        <v>0</v>
      </c>
      <c r="V171">
        <v>0</v>
      </c>
      <c r="X171"/>
    </row>
    <row r="172" spans="6:24" hidden="1" x14ac:dyDescent="0.35">
      <c r="F172" t="s">
        <v>87</v>
      </c>
      <c r="G172" s="4">
        <v>3514</v>
      </c>
      <c r="I172" t="s">
        <v>46</v>
      </c>
      <c r="J172">
        <v>0</v>
      </c>
      <c r="K172">
        <v>100</v>
      </c>
      <c r="L172">
        <v>0</v>
      </c>
      <c r="M172">
        <v>100</v>
      </c>
      <c r="Q172" t="s">
        <v>48</v>
      </c>
      <c r="R172" t="s">
        <v>88</v>
      </c>
      <c r="S172" t="s">
        <v>50</v>
      </c>
      <c r="T172" t="s">
        <v>51</v>
      </c>
      <c r="U172">
        <v>0</v>
      </c>
      <c r="V172">
        <v>0</v>
      </c>
      <c r="X172"/>
    </row>
    <row r="173" spans="6:24" hidden="1" x14ac:dyDescent="0.35">
      <c r="G173" s="4">
        <v>2711115</v>
      </c>
      <c r="I173" t="s">
        <v>46</v>
      </c>
      <c r="J173">
        <v>2</v>
      </c>
      <c r="K173">
        <v>0</v>
      </c>
      <c r="L173">
        <v>2</v>
      </c>
      <c r="M173">
        <v>0</v>
      </c>
      <c r="N173" s="3" t="s">
        <v>142</v>
      </c>
      <c r="Q173" t="s">
        <v>48</v>
      </c>
      <c r="R173" s="3" t="s">
        <v>924</v>
      </c>
      <c r="S173" t="s">
        <v>50</v>
      </c>
      <c r="T173" t="s">
        <v>51</v>
      </c>
      <c r="U173">
        <v>0</v>
      </c>
      <c r="V173">
        <v>0</v>
      </c>
      <c r="X173" s="3" t="s">
        <v>142</v>
      </c>
    </row>
    <row r="174" spans="6:24" hidden="1" x14ac:dyDescent="0.35">
      <c r="F174" t="s">
        <v>93</v>
      </c>
      <c r="G174" s="4">
        <v>362</v>
      </c>
      <c r="I174" t="s">
        <v>46</v>
      </c>
      <c r="J174">
        <v>308</v>
      </c>
      <c r="K174">
        <v>0</v>
      </c>
      <c r="L174">
        <v>308</v>
      </c>
      <c r="M174">
        <v>0</v>
      </c>
      <c r="Q174" t="s">
        <v>48</v>
      </c>
      <c r="R174" t="s">
        <v>49</v>
      </c>
      <c r="S174" t="s">
        <v>50</v>
      </c>
      <c r="T174" t="s">
        <v>51</v>
      </c>
      <c r="U174">
        <v>0</v>
      </c>
      <c r="V174">
        <v>0</v>
      </c>
      <c r="X174"/>
    </row>
    <row r="175" spans="6:24" hidden="1" x14ac:dyDescent="0.35">
      <c r="F175" t="s">
        <v>95</v>
      </c>
      <c r="G175" s="4">
        <v>362</v>
      </c>
      <c r="I175" t="s">
        <v>46</v>
      </c>
      <c r="J175">
        <v>2077</v>
      </c>
      <c r="K175">
        <v>0</v>
      </c>
      <c r="L175">
        <v>2077</v>
      </c>
      <c r="M175">
        <v>0</v>
      </c>
      <c r="Q175" t="s">
        <v>48</v>
      </c>
      <c r="R175" t="s">
        <v>49</v>
      </c>
      <c r="S175" t="s">
        <v>50</v>
      </c>
      <c r="T175" t="s">
        <v>51</v>
      </c>
      <c r="U175">
        <v>0</v>
      </c>
      <c r="V175">
        <v>0</v>
      </c>
      <c r="X175"/>
    </row>
    <row r="176" spans="6:24" hidden="1" x14ac:dyDescent="0.35">
      <c r="F176" t="s">
        <v>96</v>
      </c>
      <c r="G176" s="4">
        <v>362</v>
      </c>
      <c r="I176" t="s">
        <v>46</v>
      </c>
      <c r="J176">
        <v>3188</v>
      </c>
      <c r="K176">
        <v>0</v>
      </c>
      <c r="L176">
        <v>3188</v>
      </c>
      <c r="M176">
        <v>0</v>
      </c>
      <c r="Q176" t="s">
        <v>48</v>
      </c>
      <c r="R176" t="s">
        <v>49</v>
      </c>
      <c r="S176" t="s">
        <v>50</v>
      </c>
      <c r="T176" t="s">
        <v>51</v>
      </c>
      <c r="U176">
        <v>0</v>
      </c>
      <c r="V176">
        <v>0</v>
      </c>
      <c r="X176"/>
    </row>
    <row r="177" spans="6:24" hidden="1" x14ac:dyDescent="0.35">
      <c r="F177" t="s">
        <v>112</v>
      </c>
      <c r="G177" s="4">
        <v>362</v>
      </c>
      <c r="I177" t="s">
        <v>46</v>
      </c>
      <c r="J177">
        <v>575</v>
      </c>
      <c r="K177">
        <v>0</v>
      </c>
      <c r="L177">
        <v>575</v>
      </c>
      <c r="M177">
        <v>0</v>
      </c>
      <c r="Q177" t="s">
        <v>48</v>
      </c>
      <c r="R177" t="s">
        <v>49</v>
      </c>
      <c r="S177" t="s">
        <v>50</v>
      </c>
      <c r="T177" t="s">
        <v>51</v>
      </c>
      <c r="U177">
        <v>0</v>
      </c>
      <c r="V177">
        <v>0</v>
      </c>
      <c r="X177"/>
    </row>
    <row r="178" spans="6:24" hidden="1" x14ac:dyDescent="0.35">
      <c r="F178" t="s">
        <v>113</v>
      </c>
      <c r="G178" s="4">
        <v>362</v>
      </c>
      <c r="I178" t="s">
        <v>46</v>
      </c>
      <c r="J178">
        <v>1431</v>
      </c>
      <c r="K178">
        <v>0</v>
      </c>
      <c r="L178">
        <v>1431</v>
      </c>
      <c r="M178">
        <v>0</v>
      </c>
      <c r="Q178" t="s">
        <v>48</v>
      </c>
      <c r="R178" t="s">
        <v>49</v>
      </c>
      <c r="S178" t="s">
        <v>50</v>
      </c>
      <c r="T178" t="s">
        <v>51</v>
      </c>
      <c r="U178">
        <v>0</v>
      </c>
      <c r="V178">
        <v>0</v>
      </c>
      <c r="X178"/>
    </row>
    <row r="179" spans="6:24" hidden="1" x14ac:dyDescent="0.35">
      <c r="F179" t="s">
        <v>114</v>
      </c>
      <c r="G179" s="4">
        <v>362</v>
      </c>
      <c r="I179" t="s">
        <v>46</v>
      </c>
      <c r="J179">
        <v>31</v>
      </c>
      <c r="K179">
        <v>0</v>
      </c>
      <c r="L179">
        <v>31</v>
      </c>
      <c r="M179">
        <v>0</v>
      </c>
      <c r="Q179" t="s">
        <v>48</v>
      </c>
      <c r="R179" t="s">
        <v>49</v>
      </c>
      <c r="S179" t="s">
        <v>50</v>
      </c>
      <c r="T179" t="s">
        <v>51</v>
      </c>
      <c r="U179">
        <v>0</v>
      </c>
      <c r="V179">
        <v>0</v>
      </c>
      <c r="X179"/>
    </row>
    <row r="180" spans="6:24" hidden="1" x14ac:dyDescent="0.35">
      <c r="F180" t="s">
        <v>118</v>
      </c>
      <c r="G180" s="4">
        <v>362</v>
      </c>
      <c r="I180" t="s">
        <v>46</v>
      </c>
      <c r="J180">
        <v>30</v>
      </c>
      <c r="K180">
        <v>0</v>
      </c>
      <c r="L180">
        <v>30</v>
      </c>
      <c r="M180">
        <v>0</v>
      </c>
      <c r="Q180" t="s">
        <v>48</v>
      </c>
      <c r="R180" t="s">
        <v>49</v>
      </c>
      <c r="S180" t="s">
        <v>50</v>
      </c>
      <c r="T180" t="s">
        <v>51</v>
      </c>
      <c r="U180">
        <v>0</v>
      </c>
      <c r="V180">
        <v>0</v>
      </c>
      <c r="X180"/>
    </row>
    <row r="181" spans="6:24" hidden="1" x14ac:dyDescent="0.35">
      <c r="G181" s="4">
        <v>362</v>
      </c>
      <c r="I181" t="s">
        <v>46</v>
      </c>
      <c r="J181">
        <v>0</v>
      </c>
      <c r="K181">
        <v>7639</v>
      </c>
      <c r="L181">
        <v>0</v>
      </c>
      <c r="M181">
        <v>7639</v>
      </c>
      <c r="Q181" t="s">
        <v>48</v>
      </c>
      <c r="R181" t="s">
        <v>49</v>
      </c>
      <c r="S181" t="s">
        <v>50</v>
      </c>
      <c r="T181" t="s">
        <v>51</v>
      </c>
      <c r="U181">
        <v>0</v>
      </c>
      <c r="V181">
        <v>0</v>
      </c>
      <c r="X181"/>
    </row>
    <row r="182" spans="6:24" hidden="1" x14ac:dyDescent="0.35">
      <c r="F182" t="s">
        <v>62</v>
      </c>
      <c r="G182" s="4" t="s">
        <v>132</v>
      </c>
      <c r="I182" t="s">
        <v>46</v>
      </c>
      <c r="J182">
        <v>94</v>
      </c>
      <c r="K182">
        <v>0</v>
      </c>
      <c r="L182">
        <v>94</v>
      </c>
      <c r="M182">
        <v>0</v>
      </c>
      <c r="N182" s="3" t="s">
        <v>225</v>
      </c>
      <c r="Q182" t="s">
        <v>48</v>
      </c>
      <c r="R182" s="3" t="s">
        <v>925</v>
      </c>
      <c r="S182" t="s">
        <v>50</v>
      </c>
      <c r="T182" t="s">
        <v>51</v>
      </c>
      <c r="U182">
        <v>0</v>
      </c>
      <c r="V182">
        <v>0</v>
      </c>
      <c r="X182" s="3" t="s">
        <v>123</v>
      </c>
    </row>
    <row r="183" spans="6:24" hidden="1" x14ac:dyDescent="0.35">
      <c r="F183" t="s">
        <v>65</v>
      </c>
      <c r="G183" s="4" t="s">
        <v>132</v>
      </c>
      <c r="I183" t="s">
        <v>46</v>
      </c>
      <c r="J183">
        <v>64</v>
      </c>
      <c r="K183">
        <v>0</v>
      </c>
      <c r="L183">
        <v>64</v>
      </c>
      <c r="M183">
        <v>0</v>
      </c>
      <c r="N183" s="3" t="s">
        <v>225</v>
      </c>
      <c r="Q183" t="s">
        <v>48</v>
      </c>
      <c r="R183" s="3" t="s">
        <v>925</v>
      </c>
      <c r="S183" t="s">
        <v>50</v>
      </c>
      <c r="T183" t="s">
        <v>51</v>
      </c>
      <c r="U183">
        <v>0</v>
      </c>
      <c r="V183">
        <v>0</v>
      </c>
      <c r="X183" s="3" t="s">
        <v>123</v>
      </c>
    </row>
    <row r="184" spans="6:24" hidden="1" x14ac:dyDescent="0.35">
      <c r="F184" t="s">
        <v>90</v>
      </c>
      <c r="G184" s="4" t="s">
        <v>132</v>
      </c>
      <c r="I184" t="s">
        <v>46</v>
      </c>
      <c r="J184">
        <v>103</v>
      </c>
      <c r="K184">
        <v>0</v>
      </c>
      <c r="L184">
        <v>103</v>
      </c>
      <c r="M184">
        <v>0</v>
      </c>
      <c r="N184" s="3" t="s">
        <v>225</v>
      </c>
      <c r="Q184" t="s">
        <v>48</v>
      </c>
      <c r="R184" s="3" t="s">
        <v>925</v>
      </c>
      <c r="S184" t="s">
        <v>50</v>
      </c>
      <c r="T184" t="s">
        <v>51</v>
      </c>
      <c r="U184">
        <v>0</v>
      </c>
      <c r="V184">
        <v>0</v>
      </c>
      <c r="X184" s="3" t="s">
        <v>123</v>
      </c>
    </row>
    <row r="185" spans="6:24" hidden="1" x14ac:dyDescent="0.35">
      <c r="F185" t="s">
        <v>98</v>
      </c>
      <c r="G185" s="4" t="s">
        <v>132</v>
      </c>
      <c r="I185" t="s">
        <v>46</v>
      </c>
      <c r="J185">
        <v>44</v>
      </c>
      <c r="K185">
        <v>0</v>
      </c>
      <c r="L185">
        <v>44</v>
      </c>
      <c r="M185">
        <v>0</v>
      </c>
      <c r="N185" s="3" t="s">
        <v>225</v>
      </c>
      <c r="Q185" t="s">
        <v>48</v>
      </c>
      <c r="R185" s="3" t="s">
        <v>925</v>
      </c>
      <c r="S185" t="s">
        <v>50</v>
      </c>
      <c r="T185" t="s">
        <v>51</v>
      </c>
      <c r="U185">
        <v>0</v>
      </c>
      <c r="V185">
        <v>0</v>
      </c>
      <c r="X185" s="3" t="s">
        <v>123</v>
      </c>
    </row>
    <row r="186" spans="6:24" hidden="1" x14ac:dyDescent="0.35">
      <c r="F186" t="s">
        <v>67</v>
      </c>
      <c r="G186" s="4" t="s">
        <v>132</v>
      </c>
      <c r="I186" t="s">
        <v>46</v>
      </c>
      <c r="J186">
        <v>1418</v>
      </c>
      <c r="K186">
        <v>0</v>
      </c>
      <c r="L186">
        <v>1418</v>
      </c>
      <c r="M186">
        <v>0</v>
      </c>
      <c r="N186" s="3" t="s">
        <v>225</v>
      </c>
      <c r="Q186" t="s">
        <v>48</v>
      </c>
      <c r="R186" s="3" t="s">
        <v>925</v>
      </c>
      <c r="S186" t="s">
        <v>50</v>
      </c>
      <c r="T186" t="s">
        <v>51</v>
      </c>
      <c r="U186">
        <v>0</v>
      </c>
      <c r="V186">
        <v>0</v>
      </c>
      <c r="X186" s="3" t="s">
        <v>123</v>
      </c>
    </row>
    <row r="187" spans="6:24" hidden="1" x14ac:dyDescent="0.35">
      <c r="F187" t="s">
        <v>66</v>
      </c>
      <c r="G187" s="4" t="s">
        <v>132</v>
      </c>
      <c r="I187" t="s">
        <v>46</v>
      </c>
      <c r="J187">
        <v>12</v>
      </c>
      <c r="K187">
        <v>0</v>
      </c>
      <c r="L187">
        <v>12</v>
      </c>
      <c r="M187">
        <v>0</v>
      </c>
      <c r="N187" s="3" t="s">
        <v>225</v>
      </c>
      <c r="Q187" t="s">
        <v>48</v>
      </c>
      <c r="R187" s="3" t="s">
        <v>925</v>
      </c>
      <c r="S187" t="s">
        <v>50</v>
      </c>
      <c r="T187" t="s">
        <v>51</v>
      </c>
      <c r="U187">
        <v>0</v>
      </c>
      <c r="V187">
        <v>0</v>
      </c>
      <c r="X187" s="3" t="s">
        <v>123</v>
      </c>
    </row>
    <row r="188" spans="6:24" hidden="1" x14ac:dyDescent="0.35">
      <c r="F188" t="s">
        <v>76</v>
      </c>
      <c r="G188" s="4" t="s">
        <v>132</v>
      </c>
      <c r="I188" t="s">
        <v>46</v>
      </c>
      <c r="J188">
        <v>6</v>
      </c>
      <c r="K188">
        <v>0</v>
      </c>
      <c r="L188">
        <v>6</v>
      </c>
      <c r="M188">
        <v>0</v>
      </c>
      <c r="N188" s="3" t="s">
        <v>225</v>
      </c>
      <c r="Q188" t="s">
        <v>48</v>
      </c>
      <c r="R188" s="3" t="s">
        <v>925</v>
      </c>
      <c r="S188" t="s">
        <v>50</v>
      </c>
      <c r="T188" t="s">
        <v>51</v>
      </c>
      <c r="U188">
        <v>0</v>
      </c>
      <c r="V188">
        <v>0</v>
      </c>
      <c r="X188" s="3" t="s">
        <v>123</v>
      </c>
    </row>
    <row r="189" spans="6:24" hidden="1" x14ac:dyDescent="0.35">
      <c r="F189" t="s">
        <v>117</v>
      </c>
      <c r="G189" s="4" t="s">
        <v>132</v>
      </c>
      <c r="I189" t="s">
        <v>46</v>
      </c>
      <c r="J189">
        <v>9</v>
      </c>
      <c r="K189">
        <v>0</v>
      </c>
      <c r="L189">
        <v>9</v>
      </c>
      <c r="M189">
        <v>0</v>
      </c>
      <c r="N189" s="3" t="s">
        <v>225</v>
      </c>
      <c r="Q189" t="s">
        <v>48</v>
      </c>
      <c r="R189" s="3" t="s">
        <v>925</v>
      </c>
      <c r="S189" t="s">
        <v>50</v>
      </c>
      <c r="T189" t="s">
        <v>51</v>
      </c>
      <c r="U189">
        <v>0</v>
      </c>
      <c r="V189">
        <v>0</v>
      </c>
      <c r="X189" s="3" t="s">
        <v>123</v>
      </c>
    </row>
    <row r="190" spans="6:24" hidden="1" x14ac:dyDescent="0.35">
      <c r="F190" t="s">
        <v>55</v>
      </c>
      <c r="G190" s="4" t="s">
        <v>133</v>
      </c>
      <c r="I190" t="s">
        <v>46</v>
      </c>
      <c r="J190">
        <v>19711</v>
      </c>
      <c r="K190">
        <v>0</v>
      </c>
      <c r="L190">
        <v>19711</v>
      </c>
      <c r="M190">
        <v>0</v>
      </c>
      <c r="N190" s="3" t="s">
        <v>129</v>
      </c>
      <c r="P190">
        <v>1</v>
      </c>
      <c r="Q190" t="s">
        <v>48</v>
      </c>
      <c r="R190" s="3" t="s">
        <v>49</v>
      </c>
      <c r="S190" t="s">
        <v>50</v>
      </c>
      <c r="T190" t="s">
        <v>51</v>
      </c>
      <c r="U190">
        <v>0</v>
      </c>
      <c r="V190">
        <v>0</v>
      </c>
      <c r="X190" s="3" t="s">
        <v>130</v>
      </c>
    </row>
    <row r="191" spans="6:24" hidden="1" x14ac:dyDescent="0.35">
      <c r="F191" t="s">
        <v>82</v>
      </c>
      <c r="G191" s="4">
        <v>46119</v>
      </c>
      <c r="I191" t="s">
        <v>46</v>
      </c>
      <c r="J191">
        <v>122</v>
      </c>
      <c r="K191">
        <v>0</v>
      </c>
      <c r="L191">
        <v>122</v>
      </c>
      <c r="M191">
        <v>0</v>
      </c>
      <c r="N191" s="3" t="s">
        <v>123</v>
      </c>
      <c r="Q191" t="s">
        <v>48</v>
      </c>
      <c r="R191" s="3">
        <v>0</v>
      </c>
      <c r="S191" t="s">
        <v>50</v>
      </c>
      <c r="T191" t="s">
        <v>51</v>
      </c>
      <c r="U191">
        <v>0</v>
      </c>
      <c r="V191">
        <v>0</v>
      </c>
      <c r="X191" s="3" t="s">
        <v>121</v>
      </c>
    </row>
    <row r="192" spans="6:24" hidden="1" x14ac:dyDescent="0.35">
      <c r="G192" s="4">
        <v>46119</v>
      </c>
      <c r="I192" t="s">
        <v>46</v>
      </c>
      <c r="J192">
        <v>0</v>
      </c>
      <c r="K192">
        <v>1606</v>
      </c>
      <c r="L192">
        <v>0</v>
      </c>
      <c r="M192">
        <v>1606</v>
      </c>
      <c r="N192" s="3" t="s">
        <v>123</v>
      </c>
      <c r="Q192" t="s">
        <v>48</v>
      </c>
      <c r="R192" s="3">
        <v>0</v>
      </c>
      <c r="S192" t="s">
        <v>50</v>
      </c>
      <c r="T192" t="s">
        <v>51</v>
      </c>
      <c r="U192">
        <v>0</v>
      </c>
      <c r="V192">
        <v>0</v>
      </c>
      <c r="X192" s="3" t="s">
        <v>121</v>
      </c>
    </row>
    <row r="193" spans="6:24" hidden="1" x14ac:dyDescent="0.35">
      <c r="F193" t="s">
        <v>54</v>
      </c>
      <c r="G193" s="4" t="s">
        <v>134</v>
      </c>
      <c r="I193" t="s">
        <v>46</v>
      </c>
      <c r="J193">
        <v>269</v>
      </c>
      <c r="K193">
        <v>0</v>
      </c>
      <c r="L193">
        <v>269</v>
      </c>
      <c r="M193">
        <v>0</v>
      </c>
      <c r="N193" s="3" t="s">
        <v>129</v>
      </c>
      <c r="P193">
        <v>1</v>
      </c>
      <c r="Q193" t="s">
        <v>48</v>
      </c>
      <c r="R193" s="3" t="s">
        <v>49</v>
      </c>
      <c r="S193" t="s">
        <v>50</v>
      </c>
      <c r="T193" t="s">
        <v>51</v>
      </c>
      <c r="U193">
        <v>0</v>
      </c>
      <c r="V193">
        <v>1</v>
      </c>
      <c r="X193" s="3" t="s">
        <v>130</v>
      </c>
    </row>
    <row r="194" spans="6:24" hidden="1" x14ac:dyDescent="0.35">
      <c r="G194" s="4">
        <v>35327</v>
      </c>
      <c r="I194" t="s">
        <v>46</v>
      </c>
      <c r="J194">
        <v>156</v>
      </c>
      <c r="K194">
        <v>0</v>
      </c>
      <c r="L194">
        <v>156</v>
      </c>
      <c r="M194">
        <v>0</v>
      </c>
      <c r="N194" s="3" t="s">
        <v>225</v>
      </c>
      <c r="Q194" t="s">
        <v>48</v>
      </c>
      <c r="R194" s="3" t="s">
        <v>925</v>
      </c>
      <c r="S194" t="s">
        <v>50</v>
      </c>
      <c r="T194" t="s">
        <v>51</v>
      </c>
      <c r="U194">
        <v>0</v>
      </c>
      <c r="V194">
        <v>0</v>
      </c>
      <c r="X194" s="3" t="s">
        <v>123</v>
      </c>
    </row>
    <row r="195" spans="6:24" hidden="1" x14ac:dyDescent="0.35">
      <c r="F195" t="s">
        <v>109</v>
      </c>
      <c r="G195" s="4">
        <v>35327</v>
      </c>
      <c r="I195" t="s">
        <v>46</v>
      </c>
      <c r="J195">
        <v>0</v>
      </c>
      <c r="K195">
        <v>82</v>
      </c>
      <c r="L195">
        <v>0</v>
      </c>
      <c r="M195">
        <v>82</v>
      </c>
      <c r="N195" s="3" t="s">
        <v>225</v>
      </c>
      <c r="Q195" t="s">
        <v>48</v>
      </c>
      <c r="R195" s="3" t="s">
        <v>925</v>
      </c>
      <c r="S195" t="s">
        <v>50</v>
      </c>
      <c r="T195" t="s">
        <v>51</v>
      </c>
      <c r="U195">
        <v>0</v>
      </c>
      <c r="V195">
        <v>0</v>
      </c>
      <c r="X195" s="3" t="s">
        <v>123</v>
      </c>
    </row>
    <row r="196" spans="6:24" hidden="1" x14ac:dyDescent="0.35">
      <c r="F196" t="s">
        <v>111</v>
      </c>
      <c r="G196" s="4">
        <v>35327</v>
      </c>
      <c r="I196" t="s">
        <v>46</v>
      </c>
      <c r="J196">
        <v>0</v>
      </c>
      <c r="K196">
        <v>37</v>
      </c>
      <c r="L196">
        <v>0</v>
      </c>
      <c r="M196">
        <v>37</v>
      </c>
      <c r="N196" s="3" t="s">
        <v>225</v>
      </c>
      <c r="Q196" t="s">
        <v>48</v>
      </c>
      <c r="R196" s="3" t="s">
        <v>925</v>
      </c>
      <c r="S196" t="s">
        <v>50</v>
      </c>
      <c r="T196" t="s">
        <v>51</v>
      </c>
      <c r="U196">
        <v>0</v>
      </c>
      <c r="V196">
        <v>0</v>
      </c>
      <c r="X196" s="3" t="s">
        <v>123</v>
      </c>
    </row>
    <row r="197" spans="6:24" hidden="1" x14ac:dyDescent="0.35">
      <c r="F197" t="s">
        <v>89</v>
      </c>
      <c r="G197" s="4">
        <v>35327</v>
      </c>
      <c r="I197" t="s">
        <v>46</v>
      </c>
      <c r="J197">
        <v>0</v>
      </c>
      <c r="K197">
        <v>26</v>
      </c>
      <c r="L197">
        <v>0</v>
      </c>
      <c r="M197">
        <v>26</v>
      </c>
      <c r="N197" s="3" t="s">
        <v>225</v>
      </c>
      <c r="Q197" t="s">
        <v>48</v>
      </c>
      <c r="R197" s="3" t="s">
        <v>925</v>
      </c>
      <c r="S197" t="s">
        <v>50</v>
      </c>
      <c r="T197" t="s">
        <v>51</v>
      </c>
      <c r="U197">
        <v>0</v>
      </c>
      <c r="V197">
        <v>0</v>
      </c>
      <c r="X197" s="3" t="s">
        <v>123</v>
      </c>
    </row>
    <row r="198" spans="6:24" hidden="1" x14ac:dyDescent="0.35">
      <c r="F198" t="s">
        <v>127</v>
      </c>
      <c r="G198" s="4">
        <v>35327</v>
      </c>
      <c r="I198" t="s">
        <v>46</v>
      </c>
      <c r="J198">
        <v>0</v>
      </c>
      <c r="K198">
        <v>11</v>
      </c>
      <c r="L198">
        <v>0</v>
      </c>
      <c r="M198">
        <v>11</v>
      </c>
      <c r="N198" s="3" t="s">
        <v>225</v>
      </c>
      <c r="Q198" t="s">
        <v>48</v>
      </c>
      <c r="R198" s="3" t="s">
        <v>925</v>
      </c>
      <c r="S198" t="s">
        <v>50</v>
      </c>
      <c r="T198" t="s">
        <v>51</v>
      </c>
      <c r="U198">
        <v>0</v>
      </c>
      <c r="V198">
        <v>0</v>
      </c>
      <c r="X198" s="3" t="s">
        <v>123</v>
      </c>
    </row>
    <row r="199" spans="6:24" hidden="1" x14ac:dyDescent="0.35">
      <c r="G199" s="4">
        <v>35324</v>
      </c>
      <c r="I199" t="s">
        <v>46</v>
      </c>
      <c r="J199">
        <v>79971</v>
      </c>
      <c r="K199">
        <v>0</v>
      </c>
      <c r="L199">
        <v>79971</v>
      </c>
      <c r="M199">
        <v>0</v>
      </c>
      <c r="N199" s="3" t="s">
        <v>225</v>
      </c>
      <c r="Q199" t="s">
        <v>48</v>
      </c>
      <c r="R199" s="3" t="s">
        <v>925</v>
      </c>
      <c r="S199" t="s">
        <v>50</v>
      </c>
      <c r="T199" t="s">
        <v>51</v>
      </c>
      <c r="U199">
        <v>0</v>
      </c>
      <c r="V199">
        <v>0</v>
      </c>
      <c r="X199" s="3" t="s">
        <v>123</v>
      </c>
    </row>
    <row r="200" spans="6:24" hidden="1" x14ac:dyDescent="0.35">
      <c r="F200" t="s">
        <v>55</v>
      </c>
      <c r="G200" s="4" t="s">
        <v>135</v>
      </c>
      <c r="I200" t="s">
        <v>46</v>
      </c>
      <c r="J200">
        <v>79</v>
      </c>
      <c r="K200">
        <v>0</v>
      </c>
      <c r="L200">
        <v>79</v>
      </c>
      <c r="M200">
        <v>0</v>
      </c>
      <c r="N200" s="3" t="s">
        <v>129</v>
      </c>
      <c r="P200">
        <v>1</v>
      </c>
      <c r="Q200" t="s">
        <v>48</v>
      </c>
      <c r="R200" s="3" t="s">
        <v>49</v>
      </c>
      <c r="S200" t="s">
        <v>50</v>
      </c>
      <c r="T200" t="s">
        <v>51</v>
      </c>
      <c r="U200">
        <v>0</v>
      </c>
      <c r="V200">
        <v>1</v>
      </c>
      <c r="X200" s="3" t="s">
        <v>130</v>
      </c>
    </row>
    <row r="201" spans="6:24" hidden="1" x14ac:dyDescent="0.35">
      <c r="G201" s="4">
        <v>35262</v>
      </c>
      <c r="I201" t="s">
        <v>46</v>
      </c>
      <c r="J201">
        <v>9498</v>
      </c>
      <c r="K201">
        <v>0</v>
      </c>
      <c r="L201">
        <v>9498</v>
      </c>
      <c r="M201">
        <v>0</v>
      </c>
      <c r="N201" s="3" t="s">
        <v>225</v>
      </c>
      <c r="Q201" t="s">
        <v>48</v>
      </c>
      <c r="R201" s="3" t="s">
        <v>925</v>
      </c>
      <c r="S201" t="s">
        <v>50</v>
      </c>
      <c r="T201" t="s">
        <v>51</v>
      </c>
      <c r="U201">
        <v>0</v>
      </c>
      <c r="V201">
        <v>0</v>
      </c>
      <c r="X201" s="3" t="s">
        <v>123</v>
      </c>
    </row>
    <row r="202" spans="6:24" hidden="1" x14ac:dyDescent="0.35">
      <c r="F202" t="s">
        <v>80</v>
      </c>
      <c r="G202" s="4">
        <v>44233</v>
      </c>
      <c r="I202" t="s">
        <v>46</v>
      </c>
      <c r="J202">
        <v>284124</v>
      </c>
      <c r="K202">
        <v>0</v>
      </c>
      <c r="L202">
        <v>284124</v>
      </c>
      <c r="M202">
        <v>0</v>
      </c>
      <c r="N202" s="3" t="s">
        <v>123</v>
      </c>
      <c r="Q202" t="s">
        <v>48</v>
      </c>
      <c r="R202" s="3">
        <v>0</v>
      </c>
      <c r="S202" t="s">
        <v>50</v>
      </c>
      <c r="T202" t="s">
        <v>51</v>
      </c>
      <c r="U202">
        <v>0</v>
      </c>
      <c r="V202">
        <v>0</v>
      </c>
      <c r="X202" s="3" t="s">
        <v>121</v>
      </c>
    </row>
    <row r="203" spans="6:24" hidden="1" x14ac:dyDescent="0.35">
      <c r="F203" t="s">
        <v>80</v>
      </c>
      <c r="G203" s="9">
        <v>35823.1</v>
      </c>
      <c r="I203" t="s">
        <v>46</v>
      </c>
      <c r="J203">
        <v>0</v>
      </c>
      <c r="K203">
        <v>208729</v>
      </c>
      <c r="L203">
        <v>0</v>
      </c>
      <c r="M203">
        <v>208729</v>
      </c>
      <c r="N203" s="3" t="s">
        <v>125</v>
      </c>
      <c r="P203">
        <v>1</v>
      </c>
      <c r="Q203" t="s">
        <v>48</v>
      </c>
      <c r="R203" s="3" t="s">
        <v>49</v>
      </c>
      <c r="S203" t="s">
        <v>50</v>
      </c>
      <c r="T203" t="s">
        <v>51</v>
      </c>
      <c r="U203">
        <v>0</v>
      </c>
      <c r="V203">
        <v>0</v>
      </c>
      <c r="X203" s="3" t="s">
        <v>145</v>
      </c>
    </row>
    <row r="204" spans="6:24" hidden="1" x14ac:dyDescent="0.35">
      <c r="G204" s="4">
        <v>50121</v>
      </c>
      <c r="I204" t="s">
        <v>46</v>
      </c>
      <c r="J204">
        <v>0</v>
      </c>
      <c r="K204">
        <v>100000</v>
      </c>
      <c r="L204">
        <v>0</v>
      </c>
      <c r="M204">
        <v>100000</v>
      </c>
      <c r="N204" s="3" t="s">
        <v>124</v>
      </c>
      <c r="Q204" t="s">
        <v>48</v>
      </c>
      <c r="R204" s="2" t="s">
        <v>53</v>
      </c>
      <c r="S204" t="s">
        <v>50</v>
      </c>
      <c r="T204" t="s">
        <v>51</v>
      </c>
      <c r="U204">
        <v>0</v>
      </c>
      <c r="V204">
        <v>0</v>
      </c>
      <c r="X204" s="3" t="s">
        <v>125</v>
      </c>
    </row>
    <row r="205" spans="6:24" hidden="1" x14ac:dyDescent="0.35">
      <c r="G205" s="4">
        <v>50122</v>
      </c>
      <c r="I205" t="s">
        <v>46</v>
      </c>
      <c r="J205">
        <v>0</v>
      </c>
      <c r="K205">
        <v>50000</v>
      </c>
      <c r="L205">
        <v>0</v>
      </c>
      <c r="M205">
        <v>50000</v>
      </c>
      <c r="N205" s="3" t="s">
        <v>124</v>
      </c>
      <c r="Q205" t="s">
        <v>48</v>
      </c>
      <c r="R205" s="2" t="s">
        <v>53</v>
      </c>
      <c r="S205" t="s">
        <v>50</v>
      </c>
      <c r="T205" t="s">
        <v>51</v>
      </c>
      <c r="U205">
        <v>0</v>
      </c>
      <c r="V205">
        <v>0</v>
      </c>
      <c r="X205" s="3" t="s">
        <v>125</v>
      </c>
    </row>
    <row r="206" spans="6:24" hidden="1" x14ac:dyDescent="0.35">
      <c r="G206" s="4">
        <v>50123</v>
      </c>
      <c r="I206" t="s">
        <v>46</v>
      </c>
      <c r="J206">
        <v>0</v>
      </c>
      <c r="K206">
        <v>300000</v>
      </c>
      <c r="L206">
        <v>0</v>
      </c>
      <c r="M206">
        <v>300000</v>
      </c>
      <c r="N206" s="3" t="s">
        <v>124</v>
      </c>
      <c r="Q206" t="s">
        <v>48</v>
      </c>
      <c r="R206" s="2" t="s">
        <v>53</v>
      </c>
      <c r="S206" t="s">
        <v>50</v>
      </c>
      <c r="T206" t="s">
        <v>51</v>
      </c>
      <c r="U206">
        <v>0</v>
      </c>
      <c r="V206">
        <v>0</v>
      </c>
      <c r="X206" s="3" t="s">
        <v>125</v>
      </c>
    </row>
    <row r="207" spans="6:24" hidden="1" x14ac:dyDescent="0.35">
      <c r="G207" s="4">
        <v>50124</v>
      </c>
      <c r="I207" t="s">
        <v>46</v>
      </c>
      <c r="J207">
        <v>0</v>
      </c>
      <c r="K207">
        <v>200000</v>
      </c>
      <c r="L207">
        <v>0</v>
      </c>
      <c r="M207">
        <v>200000</v>
      </c>
      <c r="N207" s="3" t="s">
        <v>124</v>
      </c>
      <c r="Q207" t="s">
        <v>48</v>
      </c>
      <c r="R207" s="2" t="s">
        <v>53</v>
      </c>
      <c r="S207" t="s">
        <v>50</v>
      </c>
      <c r="T207" t="s">
        <v>51</v>
      </c>
      <c r="U207">
        <v>0</v>
      </c>
      <c r="V207">
        <v>0</v>
      </c>
      <c r="X207" s="3" t="s">
        <v>125</v>
      </c>
    </row>
    <row r="208" spans="6:24" hidden="1" x14ac:dyDescent="0.35">
      <c r="G208" s="4">
        <v>50125</v>
      </c>
      <c r="I208" t="s">
        <v>46</v>
      </c>
      <c r="J208">
        <v>0</v>
      </c>
      <c r="K208">
        <v>200000</v>
      </c>
      <c r="L208">
        <v>0</v>
      </c>
      <c r="M208">
        <v>200000</v>
      </c>
      <c r="N208" s="3" t="s">
        <v>124</v>
      </c>
      <c r="Q208" t="s">
        <v>48</v>
      </c>
      <c r="R208" s="2" t="s">
        <v>53</v>
      </c>
      <c r="S208" t="s">
        <v>50</v>
      </c>
      <c r="T208" t="s">
        <v>51</v>
      </c>
      <c r="U208">
        <v>0</v>
      </c>
      <c r="V208">
        <v>0</v>
      </c>
      <c r="X208" s="3" t="s">
        <v>125</v>
      </c>
    </row>
    <row r="209" spans="6:24" hidden="1" x14ac:dyDescent="0.35">
      <c r="G209" s="4">
        <v>50126</v>
      </c>
      <c r="I209" t="s">
        <v>46</v>
      </c>
      <c r="J209">
        <v>0</v>
      </c>
      <c r="K209">
        <v>50000</v>
      </c>
      <c r="L209">
        <v>0</v>
      </c>
      <c r="M209">
        <v>50000</v>
      </c>
      <c r="N209" s="3" t="s">
        <v>124</v>
      </c>
      <c r="Q209" t="s">
        <v>48</v>
      </c>
      <c r="R209" s="2" t="s">
        <v>53</v>
      </c>
      <c r="S209" t="s">
        <v>50</v>
      </c>
      <c r="T209" t="s">
        <v>51</v>
      </c>
      <c r="U209">
        <v>0</v>
      </c>
      <c r="V209">
        <v>0</v>
      </c>
      <c r="X209" s="3" t="s">
        <v>125</v>
      </c>
    </row>
    <row r="210" spans="6:24" hidden="1" x14ac:dyDescent="0.35">
      <c r="G210" s="4">
        <v>50127</v>
      </c>
      <c r="I210" t="s">
        <v>46</v>
      </c>
      <c r="J210">
        <v>0</v>
      </c>
      <c r="K210">
        <v>100000</v>
      </c>
      <c r="L210">
        <v>0</v>
      </c>
      <c r="M210">
        <v>100000</v>
      </c>
      <c r="N210" s="3" t="s">
        <v>124</v>
      </c>
      <c r="Q210" t="s">
        <v>48</v>
      </c>
      <c r="R210" s="2" t="s">
        <v>53</v>
      </c>
      <c r="S210" t="s">
        <v>50</v>
      </c>
      <c r="T210" t="s">
        <v>51</v>
      </c>
      <c r="U210">
        <v>0</v>
      </c>
      <c r="V210">
        <v>0</v>
      </c>
      <c r="X210" s="3" t="s">
        <v>125</v>
      </c>
    </row>
    <row r="211" spans="6:24" hidden="1" x14ac:dyDescent="0.35">
      <c r="G211" s="4">
        <v>46124</v>
      </c>
      <c r="I211" t="s">
        <v>46</v>
      </c>
      <c r="J211">
        <v>0</v>
      </c>
      <c r="K211">
        <v>1075</v>
      </c>
      <c r="L211">
        <v>0</v>
      </c>
      <c r="M211">
        <v>1075</v>
      </c>
      <c r="N211" s="3" t="s">
        <v>123</v>
      </c>
      <c r="Q211" t="s">
        <v>48</v>
      </c>
      <c r="R211" s="3">
        <v>0</v>
      </c>
      <c r="S211" t="s">
        <v>50</v>
      </c>
      <c r="T211" t="s">
        <v>51</v>
      </c>
      <c r="U211">
        <v>0</v>
      </c>
      <c r="V211">
        <v>0</v>
      </c>
      <c r="X211" s="3" t="s">
        <v>121</v>
      </c>
    </row>
    <row r="212" spans="6:24" hidden="1" x14ac:dyDescent="0.35">
      <c r="F212" t="s">
        <v>56</v>
      </c>
      <c r="G212" s="9" t="s">
        <v>136</v>
      </c>
      <c r="I212" t="s">
        <v>46</v>
      </c>
      <c r="J212">
        <v>0</v>
      </c>
      <c r="K212">
        <v>150000</v>
      </c>
      <c r="L212">
        <v>0</v>
      </c>
      <c r="M212">
        <v>150000</v>
      </c>
      <c r="N212" s="3" t="s">
        <v>125</v>
      </c>
      <c r="P212">
        <v>1</v>
      </c>
      <c r="Q212" t="s">
        <v>48</v>
      </c>
      <c r="R212" s="3" t="s">
        <v>53</v>
      </c>
      <c r="S212" t="s">
        <v>50</v>
      </c>
      <c r="T212" t="s">
        <v>51</v>
      </c>
      <c r="U212">
        <v>0</v>
      </c>
      <c r="V212">
        <v>0</v>
      </c>
      <c r="X212" s="3" t="s">
        <v>145</v>
      </c>
    </row>
    <row r="213" spans="6:24" hidden="1" x14ac:dyDescent="0.35">
      <c r="F213" t="s">
        <v>56</v>
      </c>
      <c r="G213" s="9" t="s">
        <v>137</v>
      </c>
      <c r="I213" t="s">
        <v>46</v>
      </c>
      <c r="J213">
        <v>0</v>
      </c>
      <c r="K213">
        <v>6255</v>
      </c>
      <c r="L213">
        <v>0</v>
      </c>
      <c r="M213">
        <v>6255</v>
      </c>
      <c r="N213" s="3" t="s">
        <v>125</v>
      </c>
      <c r="P213">
        <v>1</v>
      </c>
      <c r="Q213" t="s">
        <v>48</v>
      </c>
      <c r="R213" s="3" t="s">
        <v>53</v>
      </c>
      <c r="S213" t="s">
        <v>50</v>
      </c>
      <c r="T213" t="s">
        <v>51</v>
      </c>
      <c r="U213">
        <v>0</v>
      </c>
      <c r="V213">
        <v>1</v>
      </c>
      <c r="X213" s="3" t="s">
        <v>145</v>
      </c>
    </row>
    <row r="214" spans="6:24" hidden="1" x14ac:dyDescent="0.35">
      <c r="G214" s="4">
        <v>4612303</v>
      </c>
      <c r="I214" t="s">
        <v>46</v>
      </c>
      <c r="J214">
        <v>0</v>
      </c>
      <c r="K214">
        <v>3946</v>
      </c>
      <c r="L214">
        <v>0</v>
      </c>
      <c r="M214">
        <v>3946</v>
      </c>
      <c r="N214" s="3" t="s">
        <v>123</v>
      </c>
      <c r="Q214" t="s">
        <v>48</v>
      </c>
      <c r="R214" s="3">
        <v>0</v>
      </c>
      <c r="S214" t="s">
        <v>50</v>
      </c>
      <c r="T214" t="s">
        <v>51</v>
      </c>
      <c r="U214">
        <v>0</v>
      </c>
      <c r="V214">
        <v>0</v>
      </c>
      <c r="X214" s="3" t="s">
        <v>121</v>
      </c>
    </row>
    <row r="219" spans="6:24" x14ac:dyDescent="0.35">
      <c r="J219">
        <f>SUBTOTAL(9,J2:J218)</f>
        <v>533220</v>
      </c>
      <c r="K219">
        <f>SUBTOTAL(9,K2:K218)</f>
        <v>0</v>
      </c>
      <c r="L219">
        <f>SUBTOTAL(9,L2:L218)</f>
        <v>533220</v>
      </c>
      <c r="M219">
        <f>SUBTOTAL(9,M2:M218)</f>
        <v>0</v>
      </c>
    </row>
    <row r="221" spans="6:24" x14ac:dyDescent="0.35">
      <c r="L221">
        <f>+L219-M219</f>
        <v>533220</v>
      </c>
    </row>
  </sheetData>
  <sheetProtection formatCells="0" formatColumns="0" formatRows="0" insertColumns="0" insertRows="0" insertHyperlinks="0" deleteColumns="0" deleteRows="0" sort="0" autoFilter="0" pivotTables="0"/>
  <autoFilter ref="A1:X214" xr:uid="{00000000-0001-0000-0100-000000000000}">
    <filterColumn colId="23">
      <filters>
        <filter val="P1"/>
      </filters>
    </filterColumn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4"/>
  <sheetViews>
    <sheetView workbookViewId="0">
      <selection activeCell="H18" sqref="H18"/>
    </sheetView>
  </sheetViews>
  <sheetFormatPr defaultRowHeight="14.5" x14ac:dyDescent="0.35"/>
  <sheetData>
    <row r="1" spans="1:8" x14ac:dyDescent="0.35">
      <c r="A1" t="s">
        <v>30</v>
      </c>
      <c r="B1" t="s">
        <v>37</v>
      </c>
      <c r="C1" t="s">
        <v>38</v>
      </c>
      <c r="D1" t="s">
        <v>45</v>
      </c>
      <c r="E1" t="s">
        <v>39</v>
      </c>
      <c r="F1" t="s">
        <v>138</v>
      </c>
      <c r="G1" t="s">
        <v>139</v>
      </c>
      <c r="H1" t="s">
        <v>140</v>
      </c>
    </row>
    <row r="2" spans="1:8" x14ac:dyDescent="0.35">
      <c r="A2" t="s">
        <v>46</v>
      </c>
      <c r="D2" t="s">
        <v>47</v>
      </c>
      <c r="E2" t="s">
        <v>141</v>
      </c>
      <c r="F2" t="str">
        <f t="shared" ref="F2:F24" si="0">LEFT(D2,1)</f>
        <v>A</v>
      </c>
      <c r="G2" t="str">
        <f t="shared" ref="G2:G24" si="1">RIGHT(D2, LEN(D2)-1)</f>
        <v>1</v>
      </c>
      <c r="H2">
        <f>SUMIFS('Data Sources'!J:J, 'Data Sources'!I:I,'Unique Combinations'!A2, 'Data Sources'!X:X, 'Unique Combinations'!D2, 'Data Sources'!R:R, 'Unique Combinations'!E2)- SUMIFS('Data Sources'!K:K, 'Data Sources'!I:I,'Unique Combinations'!A2, 'Data Sources'!X:X, 'Unique Combinations'!D2, 'Data Sources'!R:R, 'Unique Combinations'!E2)</f>
        <v>0</v>
      </c>
    </row>
    <row r="3" spans="1:8" x14ac:dyDescent="0.35">
      <c r="A3" t="s">
        <v>46</v>
      </c>
      <c r="D3" t="s">
        <v>47</v>
      </c>
      <c r="E3" t="s">
        <v>49</v>
      </c>
      <c r="F3" t="str">
        <f t="shared" si="0"/>
        <v>A</v>
      </c>
      <c r="G3" t="str">
        <f t="shared" si="1"/>
        <v>1</v>
      </c>
      <c r="H3">
        <f>SUMIFS('Data Sources'!J:J, 'Data Sources'!I:I,'Unique Combinations'!A3, 'Data Sources'!X:X, 'Unique Combinations'!D3, 'Data Sources'!R:R, 'Unique Combinations'!E3)- SUMIFS('Data Sources'!K:K, 'Data Sources'!I:I,'Unique Combinations'!A3, 'Data Sources'!X:X, 'Unique Combinations'!D3, 'Data Sources'!R:R, 'Unique Combinations'!E3)</f>
        <v>0</v>
      </c>
    </row>
    <row r="4" spans="1:8" x14ac:dyDescent="0.35">
      <c r="A4" t="s">
        <v>46</v>
      </c>
      <c r="D4" t="s">
        <v>47</v>
      </c>
      <c r="E4" t="s">
        <v>53</v>
      </c>
      <c r="F4" t="str">
        <f t="shared" si="0"/>
        <v>A</v>
      </c>
      <c r="G4" t="str">
        <f t="shared" si="1"/>
        <v>1</v>
      </c>
      <c r="H4">
        <f>SUMIFS('Data Sources'!J:J, 'Data Sources'!I:I,'Unique Combinations'!A4, 'Data Sources'!X:X, 'Unique Combinations'!D4, 'Data Sources'!R:R, 'Unique Combinations'!E4)- SUMIFS('Data Sources'!K:K, 'Data Sources'!I:I,'Unique Combinations'!A4, 'Data Sources'!X:X, 'Unique Combinations'!D4, 'Data Sources'!R:R, 'Unique Combinations'!E4)</f>
        <v>0</v>
      </c>
    </row>
    <row r="5" spans="1:8" x14ac:dyDescent="0.35">
      <c r="A5" t="s">
        <v>46</v>
      </c>
      <c r="C5" t="s">
        <v>48</v>
      </c>
      <c r="D5" t="s">
        <v>142</v>
      </c>
      <c r="E5" t="s">
        <v>49</v>
      </c>
      <c r="F5" t="str">
        <f t="shared" si="0"/>
        <v>A</v>
      </c>
      <c r="G5" t="str">
        <f t="shared" si="1"/>
        <v>2</v>
      </c>
      <c r="H5">
        <f>SUMIFS('Data Sources'!J:J, 'Data Sources'!I:I,'Unique Combinations'!A5, 'Data Sources'!Q:Q, 'Unique Combinations'!C5, 'Data Sources'!X:X, 'Unique Combinations'!D5, 'Data Sources'!R:R, 'Unique Combinations'!E5)- SUMIFS('Data Sources'!K:K, 'Data Sources'!I:I,'Unique Combinations'!A5, 'Data Sources'!Q:Q, 'Unique Combinations'!C5, 'Data Sources'!X:X, 'Unique Combinations'!D5, 'Data Sources'!R:R, 'Unique Combinations'!E5)</f>
        <v>0</v>
      </c>
    </row>
    <row r="6" spans="1:8" x14ac:dyDescent="0.35">
      <c r="A6" t="s">
        <v>46</v>
      </c>
      <c r="C6" t="s">
        <v>48</v>
      </c>
      <c r="D6" t="s">
        <v>142</v>
      </c>
      <c r="E6" t="s">
        <v>53</v>
      </c>
      <c r="F6" t="str">
        <f t="shared" si="0"/>
        <v>A</v>
      </c>
      <c r="G6" t="str">
        <f t="shared" si="1"/>
        <v>2</v>
      </c>
      <c r="H6">
        <f>SUMIFS('Data Sources'!J:J, 'Data Sources'!I:I,'Unique Combinations'!A6, 'Data Sources'!Q:Q, 'Unique Combinations'!C6, 'Data Sources'!X:X, 'Unique Combinations'!D6, 'Data Sources'!R:R, 'Unique Combinations'!E6)- SUMIFS('Data Sources'!K:K, 'Data Sources'!I:I,'Unique Combinations'!A6, 'Data Sources'!Q:Q, 'Unique Combinations'!C6, 'Data Sources'!X:X, 'Unique Combinations'!D6, 'Data Sources'!R:R, 'Unique Combinations'!E6)</f>
        <v>0</v>
      </c>
    </row>
    <row r="7" spans="1:8" x14ac:dyDescent="0.35">
      <c r="A7" t="s">
        <v>46</v>
      </c>
      <c r="C7" t="s">
        <v>48</v>
      </c>
      <c r="D7" t="s">
        <v>142</v>
      </c>
      <c r="E7" t="s">
        <v>141</v>
      </c>
      <c r="F7" t="str">
        <f t="shared" si="0"/>
        <v>A</v>
      </c>
      <c r="G7" t="str">
        <f t="shared" si="1"/>
        <v>2</v>
      </c>
      <c r="H7">
        <f>SUMIFS('Data Sources'!J:J, 'Data Sources'!I:I,'Unique Combinations'!A7, 'Data Sources'!Q:Q, 'Unique Combinations'!C7, 'Data Sources'!X:X, 'Unique Combinations'!D7, 'Data Sources'!R:R, 'Unique Combinations'!E7)- SUMIFS('Data Sources'!K:K, 'Data Sources'!I:I,'Unique Combinations'!A7, 'Data Sources'!Q:Q, 'Unique Combinations'!C7, 'Data Sources'!X:X, 'Unique Combinations'!D7, 'Data Sources'!R:R, 'Unique Combinations'!E7)</f>
        <v>0</v>
      </c>
    </row>
    <row r="8" spans="1:8" x14ac:dyDescent="0.35">
      <c r="A8" t="s">
        <v>46</v>
      </c>
      <c r="C8" t="s">
        <v>48</v>
      </c>
      <c r="D8" t="s">
        <v>143</v>
      </c>
      <c r="E8" t="s">
        <v>141</v>
      </c>
      <c r="F8" t="str">
        <f t="shared" si="0"/>
        <v>A</v>
      </c>
      <c r="G8" t="str">
        <f t="shared" si="1"/>
        <v>9</v>
      </c>
      <c r="H8">
        <f>SUMIFS('Data Sources'!J:J, 'Data Sources'!I:I,'Unique Combinations'!A8, 'Data Sources'!Q:Q, 'Unique Combinations'!C8, 'Data Sources'!X:X, 'Unique Combinations'!D8, 'Data Sources'!R:R, 'Unique Combinations'!E8)- SUMIFS('Data Sources'!K:K, 'Data Sources'!I:I,'Unique Combinations'!A8, 'Data Sources'!Q:Q, 'Unique Combinations'!C8, 'Data Sources'!X:X, 'Unique Combinations'!D8, 'Data Sources'!R:R, 'Unique Combinations'!E8)</f>
        <v>0</v>
      </c>
    </row>
    <row r="9" spans="1:8" x14ac:dyDescent="0.35">
      <c r="A9" t="s">
        <v>46</v>
      </c>
      <c r="D9" t="s">
        <v>121</v>
      </c>
      <c r="E9" t="s">
        <v>141</v>
      </c>
      <c r="F9" t="str">
        <f t="shared" si="0"/>
        <v>A</v>
      </c>
      <c r="G9" t="str">
        <f t="shared" si="1"/>
        <v>17</v>
      </c>
      <c r="H9">
        <f>SUMIFS('Data Sources'!J:J, 'Data Sources'!I:I,'Unique Combinations'!A9, 'Data Sources'!X:X, 'Unique Combinations'!D9, 'Data Sources'!R:R, 'Unique Combinations'!E9)- SUMIFS('Data Sources'!K:K, 'Data Sources'!I:I,'Unique Combinations'!A9, 'Data Sources'!X:X, 'Unique Combinations'!D9, 'Data Sources'!R:R, 'Unique Combinations'!E9)</f>
        <v>0</v>
      </c>
    </row>
    <row r="10" spans="1:8" x14ac:dyDescent="0.35">
      <c r="A10" t="s">
        <v>46</v>
      </c>
      <c r="D10" t="s">
        <v>121</v>
      </c>
      <c r="E10" t="s">
        <v>49</v>
      </c>
      <c r="F10" t="str">
        <f t="shared" si="0"/>
        <v>A</v>
      </c>
      <c r="G10" t="str">
        <f t="shared" si="1"/>
        <v>17</v>
      </c>
      <c r="H10">
        <f>SUMIFS('Data Sources'!J:J, 'Data Sources'!I:I,'Unique Combinations'!A10, 'Data Sources'!X:X, 'Unique Combinations'!D10, 'Data Sources'!R:R, 'Unique Combinations'!E10)- SUMIFS('Data Sources'!K:K, 'Data Sources'!I:I,'Unique Combinations'!A10, 'Data Sources'!X:X, 'Unique Combinations'!D10, 'Data Sources'!R:R, 'Unique Combinations'!E10)</f>
        <v>0</v>
      </c>
    </row>
    <row r="11" spans="1:8" x14ac:dyDescent="0.35">
      <c r="A11" t="s">
        <v>46</v>
      </c>
      <c r="D11" t="s">
        <v>121</v>
      </c>
      <c r="E11" t="s">
        <v>53</v>
      </c>
      <c r="F11" t="str">
        <f t="shared" si="0"/>
        <v>A</v>
      </c>
      <c r="G11" t="str">
        <f t="shared" si="1"/>
        <v>17</v>
      </c>
      <c r="H11">
        <f>SUMIFS('Data Sources'!J:J, 'Data Sources'!I:I,'Unique Combinations'!A11, 'Data Sources'!X:X, 'Unique Combinations'!D11, 'Data Sources'!R:R, 'Unique Combinations'!E11)- SUMIFS('Data Sources'!K:K, 'Data Sources'!I:I,'Unique Combinations'!A11, 'Data Sources'!X:X, 'Unique Combinations'!D11, 'Data Sources'!R:R, 'Unique Combinations'!E11)</f>
        <v>0</v>
      </c>
    </row>
    <row r="12" spans="1:8" x14ac:dyDescent="0.35">
      <c r="A12" t="s">
        <v>46</v>
      </c>
      <c r="D12" t="s">
        <v>122</v>
      </c>
      <c r="E12" t="s">
        <v>49</v>
      </c>
      <c r="F12" t="str">
        <f t="shared" si="0"/>
        <v>A</v>
      </c>
      <c r="G12" t="str">
        <f t="shared" si="1"/>
        <v>18</v>
      </c>
      <c r="H12">
        <f>SUMIFS('Data Sources'!J:J, 'Data Sources'!I:I,'Unique Combinations'!A12, 'Data Sources'!X:X, 'Unique Combinations'!D12, 'Data Sources'!R:R, 'Unique Combinations'!E12)- SUMIFS('Data Sources'!K:K, 'Data Sources'!I:I,'Unique Combinations'!A12, 'Data Sources'!X:X, 'Unique Combinations'!D12, 'Data Sources'!R:R, 'Unique Combinations'!E12)</f>
        <v>0</v>
      </c>
    </row>
    <row r="13" spans="1:8" x14ac:dyDescent="0.35">
      <c r="A13" t="s">
        <v>46</v>
      </c>
      <c r="D13" t="s">
        <v>122</v>
      </c>
      <c r="E13" t="s">
        <v>53</v>
      </c>
      <c r="F13" t="str">
        <f t="shared" si="0"/>
        <v>A</v>
      </c>
      <c r="G13" t="str">
        <f t="shared" si="1"/>
        <v>18</v>
      </c>
      <c r="H13">
        <f>SUMIFS('Data Sources'!J:J, 'Data Sources'!I:I,'Unique Combinations'!A13, 'Data Sources'!X:X, 'Unique Combinations'!D13, 'Data Sources'!R:R, 'Unique Combinations'!E13)- SUMIFS('Data Sources'!K:K, 'Data Sources'!I:I,'Unique Combinations'!A13, 'Data Sources'!X:X, 'Unique Combinations'!D13, 'Data Sources'!R:R, 'Unique Combinations'!E13)</f>
        <v>0</v>
      </c>
    </row>
    <row r="14" spans="1:8" x14ac:dyDescent="0.35">
      <c r="A14" t="s">
        <v>46</v>
      </c>
      <c r="D14" t="s">
        <v>122</v>
      </c>
      <c r="E14" t="s">
        <v>141</v>
      </c>
      <c r="F14" t="str">
        <f t="shared" si="0"/>
        <v>A</v>
      </c>
      <c r="G14" t="str">
        <f t="shared" si="1"/>
        <v>18</v>
      </c>
      <c r="H14">
        <f>SUMIFS('Data Sources'!J:J, 'Data Sources'!I:I,'Unique Combinations'!A14, 'Data Sources'!X:X, 'Unique Combinations'!D14, 'Data Sources'!R:R, 'Unique Combinations'!E14)- SUMIFS('Data Sources'!K:K, 'Data Sources'!I:I,'Unique Combinations'!A14, 'Data Sources'!X:X, 'Unique Combinations'!D14, 'Data Sources'!R:R, 'Unique Combinations'!E14)</f>
        <v>0</v>
      </c>
    </row>
    <row r="15" spans="1:8" x14ac:dyDescent="0.35">
      <c r="A15" t="s">
        <v>46</v>
      </c>
      <c r="B15">
        <v>1</v>
      </c>
      <c r="C15" t="s">
        <v>48</v>
      </c>
      <c r="D15" t="s">
        <v>144</v>
      </c>
      <c r="E15" t="s">
        <v>53</v>
      </c>
      <c r="F15" t="str">
        <f t="shared" si="0"/>
        <v>A</v>
      </c>
      <c r="G15" t="str">
        <f t="shared" si="1"/>
        <v>5c</v>
      </c>
      <c r="H15">
        <f>SUMIFS('Data Sources'!J:J, 'Data Sources'!I:I,'Unique Combinations'!A15, 'Data Sources'!P:P, 'Unique Combinations'!B15, 'Data Sources'!Q:Q, 'Unique Combinations'!C15, 'Data Sources'!X:X, 'Unique Combinations'!D15, 'Data Sources'!R:R, 'Unique Combinations'!E15)- SUMIFS('Data Sources'!K:K, 'Data Sources'!I:I,'Unique Combinations'!A15, 'Data Sources'!P:P, 'Unique Combinations'!B15, 'Data Sources'!Q:Q, 'Unique Combinations'!C15, 'Data Sources'!X:X, 'Unique Combinations'!D15, 'Data Sources'!R:R, 'Unique Combinations'!E15)</f>
        <v>0</v>
      </c>
    </row>
    <row r="16" spans="1:8" x14ac:dyDescent="0.35">
      <c r="A16" t="s">
        <v>46</v>
      </c>
      <c r="B16">
        <v>1</v>
      </c>
      <c r="C16" t="s">
        <v>48</v>
      </c>
      <c r="D16" t="s">
        <v>130</v>
      </c>
      <c r="E16" t="s">
        <v>49</v>
      </c>
      <c r="F16" t="str">
        <f t="shared" si="0"/>
        <v>A</v>
      </c>
      <c r="G16" t="str">
        <f t="shared" si="1"/>
        <v>5d</v>
      </c>
      <c r="H16">
        <f>SUMIFS('Data Sources'!J:J, 'Data Sources'!I:I,'Unique Combinations'!A16, 'Data Sources'!P:P, 'Unique Combinations'!B16, 'Data Sources'!Q:Q, 'Unique Combinations'!C16, 'Data Sources'!X:X, 'Unique Combinations'!D16, 'Data Sources'!R:R, 'Unique Combinations'!E16)- SUMIFS('Data Sources'!K:K, 'Data Sources'!I:I,'Unique Combinations'!A16, 'Data Sources'!P:P, 'Unique Combinations'!B16, 'Data Sources'!Q:Q, 'Unique Combinations'!C16, 'Data Sources'!X:X, 'Unique Combinations'!D16, 'Data Sources'!R:R, 'Unique Combinations'!E16)</f>
        <v>305289</v>
      </c>
    </row>
    <row r="17" spans="1:8" x14ac:dyDescent="0.35">
      <c r="A17" t="s">
        <v>46</v>
      </c>
      <c r="C17" t="s">
        <v>48</v>
      </c>
      <c r="D17" t="s">
        <v>125</v>
      </c>
      <c r="E17" t="s">
        <v>141</v>
      </c>
      <c r="F17" t="str">
        <f t="shared" si="0"/>
        <v>P</v>
      </c>
      <c r="G17" t="str">
        <f t="shared" si="1"/>
        <v>2</v>
      </c>
      <c r="H17">
        <f>SUMIFS('Data Sources'!J:J, 'Data Sources'!I:I,'Unique Combinations'!A17, 'Data Sources'!Q:Q, 'Unique Combinations'!C17, 'Data Sources'!X:X, 'Unique Combinations'!D17, 'Data Sources'!R:R, 'Unique Combinations'!E17)- SUMIFS('Data Sources'!K:K, 'Data Sources'!I:I,'Unique Combinations'!A17, 'Data Sources'!Q:Q, 'Unique Combinations'!C17, 'Data Sources'!X:X, 'Unique Combinations'!D17, 'Data Sources'!R:R, 'Unique Combinations'!E17)</f>
        <v>0</v>
      </c>
    </row>
    <row r="18" spans="1:8" x14ac:dyDescent="0.35">
      <c r="A18" t="s">
        <v>46</v>
      </c>
      <c r="C18" t="s">
        <v>48</v>
      </c>
      <c r="D18" t="s">
        <v>125</v>
      </c>
      <c r="E18" t="s">
        <v>53</v>
      </c>
      <c r="F18" t="str">
        <f t="shared" si="0"/>
        <v>P</v>
      </c>
      <c r="G18" t="str">
        <f t="shared" si="1"/>
        <v>2</v>
      </c>
      <c r="H18">
        <f>SUMIFS('Data Sources'!J:J, 'Data Sources'!I:I,'Unique Combinations'!A18, 'Data Sources'!Q:Q, 'Unique Combinations'!C18, 'Data Sources'!X:X, 'Unique Combinations'!D18, 'Data Sources'!R:R, 'Unique Combinations'!E18)- SUMIFS('Data Sources'!K:K, 'Data Sources'!I:I,'Unique Combinations'!A18, 'Data Sources'!Q:Q, 'Unique Combinations'!C18, 'Data Sources'!X:X, 'Unique Combinations'!D18, 'Data Sources'!R:R, 'Unique Combinations'!E18)</f>
        <v>-1000000</v>
      </c>
    </row>
    <row r="19" spans="1:8" x14ac:dyDescent="0.35">
      <c r="A19" t="s">
        <v>46</v>
      </c>
      <c r="C19" t="s">
        <v>48</v>
      </c>
      <c r="D19" t="s">
        <v>125</v>
      </c>
      <c r="E19" t="s">
        <v>49</v>
      </c>
      <c r="F19" t="str">
        <f t="shared" si="0"/>
        <v>P</v>
      </c>
      <c r="G19" t="str">
        <f t="shared" si="1"/>
        <v>2</v>
      </c>
      <c r="H19">
        <f>SUMIFS('Data Sources'!J:J, 'Data Sources'!I:I,'Unique Combinations'!A19, 'Data Sources'!Q:Q, 'Unique Combinations'!C19, 'Data Sources'!X:X, 'Unique Combinations'!D19, 'Data Sources'!R:R, 'Unique Combinations'!E19)- SUMIFS('Data Sources'!K:K, 'Data Sources'!I:I,'Unique Combinations'!A19, 'Data Sources'!Q:Q, 'Unique Combinations'!C19, 'Data Sources'!X:X, 'Unique Combinations'!D19, 'Data Sources'!R:R, 'Unique Combinations'!E19)</f>
        <v>0</v>
      </c>
    </row>
    <row r="20" spans="1:8" x14ac:dyDescent="0.35">
      <c r="A20" t="s">
        <v>46</v>
      </c>
      <c r="B20">
        <v>1</v>
      </c>
      <c r="C20" t="s">
        <v>48</v>
      </c>
      <c r="D20" t="s">
        <v>145</v>
      </c>
      <c r="E20" t="s">
        <v>49</v>
      </c>
      <c r="F20" t="str">
        <f t="shared" si="0"/>
        <v>P</v>
      </c>
      <c r="G20" t="str">
        <f t="shared" si="1"/>
        <v>3</v>
      </c>
      <c r="H20">
        <f>SUMIFS('Data Sources'!J:J, 'Data Sources'!I:I,'Unique Combinations'!A20, 'Data Sources'!P:P, 'Unique Combinations'!B20, 'Data Sources'!Q:Q, 'Unique Combinations'!C20, 'Data Sources'!X:X, 'Unique Combinations'!D20, 'Data Sources'!R:R, 'Unique Combinations'!E20)- SUMIFS('Data Sources'!K:K, 'Data Sources'!I:I,'Unique Combinations'!A20, 'Data Sources'!P:P, 'Unique Combinations'!B20, 'Data Sources'!Q:Q, 'Unique Combinations'!C20, 'Data Sources'!X:X, 'Unique Combinations'!D20, 'Data Sources'!R:R, 'Unique Combinations'!E20)</f>
        <v>-208729</v>
      </c>
    </row>
    <row r="21" spans="1:8" x14ac:dyDescent="0.35">
      <c r="A21" t="s">
        <v>46</v>
      </c>
      <c r="B21">
        <v>1</v>
      </c>
      <c r="C21" t="s">
        <v>48</v>
      </c>
      <c r="D21" t="s">
        <v>145</v>
      </c>
      <c r="E21" t="s">
        <v>53</v>
      </c>
      <c r="F21" t="str">
        <f t="shared" si="0"/>
        <v>P</v>
      </c>
      <c r="G21" t="str">
        <f t="shared" si="1"/>
        <v>3</v>
      </c>
      <c r="H21">
        <f>SUMIFS('Data Sources'!J:J, 'Data Sources'!I:I,'Unique Combinations'!A21, 'Data Sources'!P:P, 'Unique Combinations'!B21, 'Data Sources'!Q:Q, 'Unique Combinations'!C21, 'Data Sources'!X:X, 'Unique Combinations'!D21, 'Data Sources'!R:R, 'Unique Combinations'!E21)- SUMIFS('Data Sources'!K:K, 'Data Sources'!I:I,'Unique Combinations'!A21, 'Data Sources'!P:P, 'Unique Combinations'!B21, 'Data Sources'!Q:Q, 'Unique Combinations'!C21, 'Data Sources'!X:X, 'Unique Combinations'!D21, 'Data Sources'!R:R, 'Unique Combinations'!E21)</f>
        <v>-156255</v>
      </c>
    </row>
    <row r="22" spans="1:8" x14ac:dyDescent="0.35">
      <c r="A22" t="s">
        <v>46</v>
      </c>
      <c r="B22">
        <v>1</v>
      </c>
      <c r="C22" t="s">
        <v>48</v>
      </c>
      <c r="D22" t="s">
        <v>145</v>
      </c>
      <c r="E22" t="s">
        <v>141</v>
      </c>
      <c r="F22" t="str">
        <f t="shared" si="0"/>
        <v>P</v>
      </c>
      <c r="G22" t="str">
        <f t="shared" si="1"/>
        <v>3</v>
      </c>
      <c r="H22">
        <f>SUMIFS('Data Sources'!J:J, 'Data Sources'!I:I,'Unique Combinations'!A22, 'Data Sources'!P:P, 'Unique Combinations'!B22, 'Data Sources'!Q:Q, 'Unique Combinations'!C22, 'Data Sources'!X:X, 'Unique Combinations'!D22, 'Data Sources'!R:R, 'Unique Combinations'!E22)- SUMIFS('Data Sources'!K:K, 'Data Sources'!I:I,'Unique Combinations'!A22, 'Data Sources'!P:P, 'Unique Combinations'!B22, 'Data Sources'!Q:Q, 'Unique Combinations'!C22, 'Data Sources'!X:X, 'Unique Combinations'!D22, 'Data Sources'!R:R, 'Unique Combinations'!E22)</f>
        <v>0</v>
      </c>
    </row>
    <row r="23" spans="1:8" x14ac:dyDescent="0.35">
      <c r="A23" t="s">
        <v>46</v>
      </c>
      <c r="C23" t="s">
        <v>48</v>
      </c>
      <c r="D23" t="s">
        <v>119</v>
      </c>
      <c r="E23" t="s">
        <v>49</v>
      </c>
      <c r="F23" t="str">
        <f t="shared" si="0"/>
        <v>P</v>
      </c>
      <c r="G23" t="str">
        <f t="shared" si="1"/>
        <v>8</v>
      </c>
      <c r="H23">
        <f>SUMIFS('Data Sources'!J:J, 'Data Sources'!I:I,'Unique Combinations'!A23, 'Data Sources'!Q:Q, 'Unique Combinations'!C23, 'Data Sources'!X:X, 'Unique Combinations'!D23, 'Data Sources'!R:R, 'Unique Combinations'!E23)- SUMIFS('Data Sources'!K:K, 'Data Sources'!I:I,'Unique Combinations'!A23, 'Data Sources'!Q:Q, 'Unique Combinations'!C23, 'Data Sources'!X:X, 'Unique Combinations'!D23, 'Data Sources'!R:R, 'Unique Combinations'!E23)</f>
        <v>-11149</v>
      </c>
    </row>
    <row r="24" spans="1:8" x14ac:dyDescent="0.35">
      <c r="A24" t="s">
        <v>46</v>
      </c>
      <c r="C24" t="s">
        <v>48</v>
      </c>
      <c r="D24" t="s">
        <v>119</v>
      </c>
      <c r="E24" t="s">
        <v>141</v>
      </c>
      <c r="F24" t="str">
        <f t="shared" si="0"/>
        <v>P</v>
      </c>
      <c r="G24" t="str">
        <f t="shared" si="1"/>
        <v>8</v>
      </c>
      <c r="H24">
        <f>SUMIFS('Data Sources'!J:J, 'Data Sources'!I:I,'Unique Combinations'!A24, 'Data Sources'!Q:Q, 'Unique Combinations'!C24, 'Data Sources'!X:X, 'Unique Combinations'!D24, 'Data Sources'!R:R, 'Unique Combinations'!E24)- SUMIFS('Data Sources'!K:K, 'Data Sources'!I:I,'Unique Combinations'!A24, 'Data Sources'!Q:Q, 'Unique Combinations'!C24, 'Data Sources'!X:X, 'Unique Combinations'!D24, 'Data Sources'!R:R, 'Unique Combinations'!E24)</f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Q48"/>
  <sheetViews>
    <sheetView tabSelected="1" topLeftCell="A13" workbookViewId="0">
      <selection activeCell="L30" sqref="L30"/>
    </sheetView>
  </sheetViews>
  <sheetFormatPr defaultColWidth="9.1796875" defaultRowHeight="14.5" x14ac:dyDescent="0.35"/>
  <cols>
    <col min="1" max="1" width="9.1796875" style="11"/>
    <col min="2" max="2" width="52.81640625" style="11" customWidth="1"/>
    <col min="3" max="6" width="9.1796875" style="11"/>
    <col min="7" max="7" width="11.54296875" style="12" bestFit="1" customWidth="1"/>
    <col min="8" max="8" width="14.26953125" style="12" bestFit="1" customWidth="1"/>
    <col min="9" max="15" width="9.1796875" style="11"/>
    <col min="16" max="16" width="10.54296875" style="11" bestFit="1" customWidth="1"/>
    <col min="17" max="16384" width="9.1796875" style="11"/>
  </cols>
  <sheetData>
    <row r="1" spans="1:8" x14ac:dyDescent="0.35">
      <c r="H1" s="12" t="s">
        <v>146</v>
      </c>
    </row>
    <row r="3" spans="1:8" x14ac:dyDescent="0.35">
      <c r="G3" s="12" t="s">
        <v>147</v>
      </c>
      <c r="H3" s="12">
        <f>Parametri!B5</f>
        <v>44739340</v>
      </c>
    </row>
    <row r="4" spans="1:8" x14ac:dyDescent="0.35">
      <c r="C4" s="11" t="s">
        <v>148</v>
      </c>
      <c r="G4" s="12" t="s">
        <v>149</v>
      </c>
      <c r="H4" s="12" t="str">
        <f>Parametri!B4</f>
        <v>ACCESS CAPITAL IFN SA</v>
      </c>
    </row>
    <row r="5" spans="1:8" x14ac:dyDescent="0.35">
      <c r="C5" s="11" t="s">
        <v>150</v>
      </c>
    </row>
    <row r="6" spans="1:8" x14ac:dyDescent="0.35">
      <c r="C6" s="11">
        <f>Parametri!B3</f>
        <v>44561</v>
      </c>
    </row>
    <row r="7" spans="1:8" x14ac:dyDescent="0.35">
      <c r="A7" s="11" t="s">
        <v>151</v>
      </c>
    </row>
    <row r="8" spans="1:8" x14ac:dyDescent="0.35">
      <c r="A8" s="11" t="s">
        <v>152</v>
      </c>
      <c r="B8" s="11">
        <f>Parametri!A11</f>
        <v>0</v>
      </c>
    </row>
    <row r="9" spans="1:8" x14ac:dyDescent="0.35">
      <c r="A9" s="11" t="s">
        <v>153</v>
      </c>
      <c r="B9" s="11">
        <f>Parametri!C11</f>
        <v>0</v>
      </c>
    </row>
    <row r="10" spans="1:8" x14ac:dyDescent="0.35">
      <c r="A10" s="11" t="s">
        <v>154</v>
      </c>
    </row>
    <row r="11" spans="1:8" x14ac:dyDescent="0.35">
      <c r="A11" s="11" t="s">
        <v>152</v>
      </c>
      <c r="B11" s="11">
        <f>Parametri!A15</f>
        <v>0</v>
      </c>
    </row>
    <row r="12" spans="1:8" x14ac:dyDescent="0.35">
      <c r="A12" s="11" t="s">
        <v>153</v>
      </c>
      <c r="B12" s="11">
        <f>Parametri!C15</f>
        <v>0</v>
      </c>
    </row>
    <row r="13" spans="1:8" x14ac:dyDescent="0.35">
      <c r="H13" s="12" t="s">
        <v>155</v>
      </c>
    </row>
    <row r="14" spans="1:8" ht="72.5" x14ac:dyDescent="0.35">
      <c r="A14" s="11" t="s">
        <v>156</v>
      </c>
      <c r="B14" s="11" t="s">
        <v>157</v>
      </c>
      <c r="C14" s="13" t="s">
        <v>158</v>
      </c>
      <c r="D14" s="13" t="s">
        <v>159</v>
      </c>
      <c r="E14" s="13" t="s">
        <v>160</v>
      </c>
      <c r="F14" s="13" t="s">
        <v>161</v>
      </c>
      <c r="G14" s="13" t="s">
        <v>162</v>
      </c>
      <c r="H14" s="13" t="s">
        <v>163</v>
      </c>
    </row>
    <row r="16" spans="1:8" x14ac:dyDescent="0.35">
      <c r="B16" s="11" t="s">
        <v>164</v>
      </c>
      <c r="C16" s="11" t="s">
        <v>165</v>
      </c>
      <c r="D16" s="11" t="s">
        <v>166</v>
      </c>
      <c r="E16" s="11" t="s">
        <v>167</v>
      </c>
      <c r="F16" s="11" t="s">
        <v>168</v>
      </c>
      <c r="G16" s="12" t="s">
        <v>169</v>
      </c>
      <c r="H16" s="12" t="s">
        <v>170</v>
      </c>
    </row>
    <row r="17" spans="1:17" x14ac:dyDescent="0.35">
      <c r="A17" s="11" t="s">
        <v>47</v>
      </c>
      <c r="B17" s="11" t="str">
        <f>VLOOKUP(A17, 'Instrumente AN1'!A:B, 2, FALSE)</f>
        <v>Numerar</v>
      </c>
      <c r="C17" s="11">
        <v>1</v>
      </c>
      <c r="D17" s="11" t="s">
        <v>48</v>
      </c>
      <c r="E17" s="11" t="s">
        <v>141</v>
      </c>
      <c r="F17" s="11" t="s">
        <v>46</v>
      </c>
      <c r="G17" s="12">
        <f>ROUND(SUMIFS('Data Sources'!J:J, 'Data Sources'!X:X, 'Anexa 1'!A17, 'Data Sources'!R:R, 'Anexa 1'!E17,'Data Sources'!I:I, 'Anexa 1'!F17), 0)-ROUND(SUMIFS('Data Sources'!K:K, 'Data Sources'!X:X, 'Anexa 1'!A17, 'Data Sources'!R:R, 'Anexa 1'!E17,'Data Sources'!I:I, 'Anexa 1'!F17), 0)</f>
        <v>0</v>
      </c>
      <c r="H17" s="12" t="str">
        <f>IF(ISERROR(MATCH(A17, Validari!C:C,0)) = TRUE, ROUND(SUMIFS('Data Sources'!J:J, 'Data Sources'!X:X, 'Anexa 1'!A17, 'Data Sources'!R:R, 'Anexa 1'!E17,'Data Sources'!I:I, 'Anexa 1'!F17,'Data Sources'!V:V, 1), 0)-ROUND(SUMIFS('Data Sources'!K:K, 'Data Sources'!X:X, 'Anexa 1'!A17, 'Data Sources'!R:R, 'Anexa 1'!E17,'Data Sources'!I:I, 'Anexa 1'!F17,'Data Sources'!V:V, 1), 0), "")</f>
        <v/>
      </c>
    </row>
    <row r="18" spans="1:17" x14ac:dyDescent="0.35">
      <c r="A18" s="11" t="s">
        <v>47</v>
      </c>
      <c r="B18" s="11" t="str">
        <f>VLOOKUP(A18, 'Instrumente AN1'!A:B, 2, FALSE)</f>
        <v>Numerar</v>
      </c>
      <c r="C18" s="11">
        <v>1</v>
      </c>
      <c r="D18" s="11" t="s">
        <v>48</v>
      </c>
      <c r="E18" s="11" t="s">
        <v>49</v>
      </c>
      <c r="F18" s="11" t="s">
        <v>46</v>
      </c>
      <c r="G18" s="12">
        <f>ROUND(SUMIFS('Data Sources'!L:L, 'Data Sources'!X:X, 'Anexa 1'!A18, 'Data Sources'!R:R, 'Anexa 1'!E18,'Data Sources'!I:I, 'Anexa 1'!F18), 0)-ROUND(SUMIFS('Data Sources'!M:M, 'Data Sources'!X:X, 'Anexa 1'!A18, 'Data Sources'!R:R, 'Anexa 1'!E18,'Data Sources'!I:I, 'Anexa 1'!F18), 0)</f>
        <v>0</v>
      </c>
      <c r="H18" s="12" t="str">
        <f>IF(ISERROR(MATCH(A18, Validari!C:C,0)) = TRUE, ROUND(SUMIFS('Data Sources'!J:J, 'Data Sources'!X:X, 'Anexa 1'!A18, 'Data Sources'!R:R, 'Anexa 1'!E18,'Data Sources'!I:I, 'Anexa 1'!F18,'Data Sources'!V:V, 1), 0)-ROUND(SUMIFS('Data Sources'!K:K, 'Data Sources'!X:X, 'Anexa 1'!A18, 'Data Sources'!R:R, 'Anexa 1'!E18,'Data Sources'!I:I, 'Anexa 1'!F18,'Data Sources'!V:V, 1), 0), "")</f>
        <v/>
      </c>
    </row>
    <row r="19" spans="1:17" x14ac:dyDescent="0.35">
      <c r="A19" s="11" t="s">
        <v>47</v>
      </c>
      <c r="B19" s="11" t="str">
        <f>VLOOKUP(A19, 'Instrumente AN1'!A:B, 2, FALSE)</f>
        <v>Numerar</v>
      </c>
      <c r="C19" s="11">
        <v>1</v>
      </c>
      <c r="D19" s="11" t="s">
        <v>48</v>
      </c>
      <c r="E19" s="11" t="s">
        <v>53</v>
      </c>
      <c r="F19" s="11" t="s">
        <v>46</v>
      </c>
      <c r="G19" s="12">
        <f>ROUND(SUMIFS('Data Sources'!J:J, 'Data Sources'!X:X, 'Anexa 1'!A19, 'Data Sources'!R:R, 'Anexa 1'!E19,'Data Sources'!I:I, 'Anexa 1'!F19), 0)-ROUND(SUMIFS('Data Sources'!K:K, 'Data Sources'!X:X, 'Anexa 1'!A19, 'Data Sources'!R:R, 'Anexa 1'!E19,'Data Sources'!I:I, 'Anexa 1'!F19), 0)</f>
        <v>0</v>
      </c>
      <c r="H19" s="12" t="str">
        <f>IF(ISERROR(MATCH(A19, Validari!C:C,0)) = TRUE, ROUND(SUMIFS('Data Sources'!J:J, 'Data Sources'!X:X, 'Anexa 1'!A19, 'Data Sources'!R:R, 'Anexa 1'!E19,'Data Sources'!I:I, 'Anexa 1'!F19,'Data Sources'!V:V, 1), 0)-ROUND(SUMIFS('Data Sources'!K:K, 'Data Sources'!X:X, 'Anexa 1'!A19, 'Data Sources'!R:R, 'Anexa 1'!E19,'Data Sources'!I:I, 'Anexa 1'!F19,'Data Sources'!V:V, 1), 0), "")</f>
        <v/>
      </c>
    </row>
    <row r="20" spans="1:17" x14ac:dyDescent="0.35">
      <c r="A20" s="11" t="s">
        <v>142</v>
      </c>
      <c r="B20" s="11" t="str">
        <f>VLOOKUP(A20, 'Instrumente AN1'!A:B, 2, FALSE)</f>
        <v>Depozite overnight</v>
      </c>
      <c r="C20" s="11">
        <v>1</v>
      </c>
      <c r="D20" s="11" t="s">
        <v>48</v>
      </c>
      <c r="E20" s="11" t="s">
        <v>924</v>
      </c>
      <c r="F20" s="11" t="s">
        <v>46</v>
      </c>
      <c r="G20" s="12">
        <f>ROUND(SUMIFS('Data Sources'!J:J, 'Data Sources'!X:X, 'Anexa 1'!A20, 'Data Sources'!Q:Q, 'Anexa 1'!D20,'Data Sources'!R:R, 'Anexa 1'!E20,'Data Sources'!I:I, 'Anexa 1'!F20), 0)-ROUND(SUMIFS('Data Sources'!K:K, 'Data Sources'!X:X, 'Anexa 1'!A20, 'Data Sources'!Q:Q, 'Anexa 1'!D20,'Data Sources'!R:R, 'Anexa 1'!E20,'Data Sources'!I:I, 'Anexa 1'!F20), 0)</f>
        <v>1325</v>
      </c>
      <c r="H20" s="12">
        <f>IF(ISERROR(MATCH(A20, Validari!C:C,0)) = TRUE, ROUND(SUMIFS('Data Sources'!J:J, 'Data Sources'!X:X, 'Anexa 1'!A20, 'Data Sources'!Q:Q, 'Anexa 1'!D20,'Data Sources'!R:R, 'Anexa 1'!E20,'Data Sources'!I:I, 'Anexa 1'!F20,'Data Sources'!V:V, 1), 0)-ROUND(SUMIFS('Data Sources'!K:K, 'Data Sources'!X:X, 'Anexa 1'!A20, 'Data Sources'!Q:Q, 'Anexa 1'!D20,'Data Sources'!R:R, 'Anexa 1'!E20,'Data Sources'!I:I, 'Anexa 1'!F20,'Data Sources'!V:V, 1), 0), "")</f>
        <v>0</v>
      </c>
    </row>
    <row r="21" spans="1:17" x14ac:dyDescent="0.35">
      <c r="A21" s="11" t="s">
        <v>142</v>
      </c>
      <c r="B21" s="11" t="str">
        <f>VLOOKUP(A21, 'Instrumente AN1'!A:B, 2, FALSE)</f>
        <v>Depozite overnight</v>
      </c>
      <c r="C21" s="11">
        <v>1</v>
      </c>
      <c r="D21" s="11" t="s">
        <v>48</v>
      </c>
      <c r="E21" s="11" t="s">
        <v>53</v>
      </c>
      <c r="F21" s="11" t="s">
        <v>46</v>
      </c>
      <c r="G21" s="12">
        <f>ROUND(SUMIFS('Data Sources'!J:J, 'Data Sources'!X:X, 'Anexa 1'!A21, 'Data Sources'!Q:Q, 'Anexa 1'!D21,'Data Sources'!R:R, 'Anexa 1'!E21,'Data Sources'!I:I, 'Anexa 1'!F21), 0)-ROUND(SUMIFS('Data Sources'!K:K, 'Data Sources'!X:X, 'Anexa 1'!A21, 'Data Sources'!Q:Q, 'Anexa 1'!D21,'Data Sources'!R:R, 'Anexa 1'!E21,'Data Sources'!I:I, 'Anexa 1'!F21), 0)</f>
        <v>0</v>
      </c>
      <c r="H21" s="12">
        <f>IF(ISERROR(MATCH(A21, Validari!C:C,0)) = TRUE, ROUND(SUMIFS('Data Sources'!J:J, 'Data Sources'!X:X, 'Anexa 1'!A21, 'Data Sources'!Q:Q, 'Anexa 1'!D21,'Data Sources'!R:R, 'Anexa 1'!E21,'Data Sources'!I:I, 'Anexa 1'!F21,'Data Sources'!V:V, 1), 0)-ROUND(SUMIFS('Data Sources'!K:K, 'Data Sources'!X:X, 'Anexa 1'!A21, 'Data Sources'!Q:Q, 'Anexa 1'!D21,'Data Sources'!R:R, 'Anexa 1'!E21,'Data Sources'!I:I, 'Anexa 1'!F21,'Data Sources'!V:V, 1), 0), "")</f>
        <v>0</v>
      </c>
    </row>
    <row r="22" spans="1:17" x14ac:dyDescent="0.35">
      <c r="A22" s="11" t="s">
        <v>142</v>
      </c>
      <c r="B22" s="11" t="str">
        <f>VLOOKUP(A22, 'Instrumente AN1'!A:B, 2, FALSE)</f>
        <v>Depozite overnight</v>
      </c>
      <c r="D22" s="11" t="s">
        <v>48</v>
      </c>
      <c r="E22" s="11" t="s">
        <v>141</v>
      </c>
      <c r="F22" s="11" t="s">
        <v>46</v>
      </c>
      <c r="G22" s="12">
        <f>ROUND(SUMIFS('Data Sources'!J:J, 'Data Sources'!X:X, 'Anexa 1'!A22, 'Data Sources'!Q:Q, 'Anexa 1'!D22,'Data Sources'!R:R, 'Anexa 1'!E22,'Data Sources'!I:I, 'Anexa 1'!F22), 0)-ROUND(SUMIFS('Data Sources'!K:K, 'Data Sources'!X:X, 'Anexa 1'!A22, 'Data Sources'!Q:Q, 'Anexa 1'!D22,'Data Sources'!R:R, 'Anexa 1'!E22,'Data Sources'!I:I, 'Anexa 1'!F22), 0)</f>
        <v>0</v>
      </c>
      <c r="H22" s="12">
        <f>IF(ISERROR(MATCH(A22, Validari!C:C,0)) = TRUE, ROUND(SUMIFS('Data Sources'!J:J, 'Data Sources'!X:X, 'Anexa 1'!A22, 'Data Sources'!Q:Q, 'Anexa 1'!D22,'Data Sources'!R:R, 'Anexa 1'!E22,'Data Sources'!I:I, 'Anexa 1'!F22,'Data Sources'!V:V, 1), 0)-ROUND(SUMIFS('Data Sources'!K:K, 'Data Sources'!X:X, 'Anexa 1'!A22, 'Data Sources'!Q:Q, 'Anexa 1'!D22,'Data Sources'!R:R, 'Anexa 1'!E22,'Data Sources'!I:I, 'Anexa 1'!F22,'Data Sources'!V:V, 1), 0), "")</f>
        <v>0</v>
      </c>
    </row>
    <row r="23" spans="1:17" x14ac:dyDescent="0.35">
      <c r="A23" s="11" t="s">
        <v>143</v>
      </c>
      <c r="B23" s="11" t="str">
        <f>VLOOKUP(A23, 'Instrumente AN1'!A:B, 2, FALSE)</f>
        <v>Alte participaţii</v>
      </c>
      <c r="D23" s="11" t="s">
        <v>48</v>
      </c>
      <c r="E23" s="11" t="s">
        <v>171</v>
      </c>
      <c r="F23" s="11" t="s">
        <v>46</v>
      </c>
      <c r="G23" s="12">
        <f>ROUND(SUMIFS('Data Sources'!J:J, 'Data Sources'!X:X, 'Anexa 1'!A23, 'Data Sources'!Q:Q, 'Anexa 1'!D23,'Data Sources'!R:R, 'Anexa 1'!E23,'Data Sources'!I:I, 'Anexa 1'!F23), 0)-ROUND(SUMIFS('Data Sources'!K:K, 'Data Sources'!X:X, 'Anexa 1'!A23, 'Data Sources'!Q:Q, 'Anexa 1'!D23,'Data Sources'!R:R, 'Anexa 1'!E23,'Data Sources'!I:I, 'Anexa 1'!F23), 0)</f>
        <v>0</v>
      </c>
      <c r="H23" s="12" t="str">
        <f>IF(ISERROR(MATCH(A23, Validari!C:C,0)) = TRUE, ROUND(SUMIFS('Data Sources'!J:J, 'Data Sources'!X:X, 'Anexa 1'!A23, 'Data Sources'!Q:Q, 'Anexa 1'!D23,'Data Sources'!R:R, 'Anexa 1'!E23,'Data Sources'!I:I, 'Anexa 1'!F23,'Data Sources'!V:V, 1), 0)-ROUND(SUMIFS('Data Sources'!K:K, 'Data Sources'!X:X, 'Anexa 1'!A23, 'Data Sources'!Q:Q, 'Anexa 1'!D23,'Data Sources'!R:R, 'Anexa 1'!E23,'Data Sources'!I:I, 'Anexa 1'!F23,'Data Sources'!V:V, 1), 0), "")</f>
        <v/>
      </c>
    </row>
    <row r="24" spans="1:17" x14ac:dyDescent="0.35">
      <c r="A24" s="11" t="s">
        <v>225</v>
      </c>
      <c r="B24" s="11" t="str">
        <f>VLOOKUP(A24, 'Instrumente AN1'!A:B, 2, FALSE)</f>
        <v>Credite comerciale şi avansuri acordate</v>
      </c>
      <c r="C24" s="14"/>
      <c r="D24" s="14" t="s">
        <v>48</v>
      </c>
      <c r="E24" s="14" t="s">
        <v>49</v>
      </c>
      <c r="F24" s="14" t="s">
        <v>46</v>
      </c>
      <c r="G24" s="12">
        <f>ROUND(SUMIFS('Data Sources'!J:J, 'Data Sources'!X:X, 'Anexa 1'!A24, 'Data Sources'!Q:Q, 'Anexa 1'!D24,'Data Sources'!R:R, 'Anexa 1'!E24,'Data Sources'!I:I, 'Anexa 1'!F24), 0)-ROUND(SUMIFS('Data Sources'!K:K, 'Data Sources'!X:X, 'Anexa 1'!A24, 'Data Sources'!Q:Q, 'Anexa 1'!D24,'Data Sources'!R:R, 'Anexa 1'!E24,'Data Sources'!I:I, 'Anexa 1'!F24), 0)</f>
        <v>227</v>
      </c>
    </row>
    <row r="25" spans="1:17" x14ac:dyDescent="0.35">
      <c r="A25" s="11" t="s">
        <v>123</v>
      </c>
      <c r="B25" s="11" t="str">
        <f>VLOOKUP(A25, 'Instrumente AN1'!A:B, 2, FALSE)</f>
        <v>Alte sume de primit, exclusiv credite comerciale şi avansuri</v>
      </c>
      <c r="C25" s="14"/>
      <c r="D25" s="14" t="s">
        <v>48</v>
      </c>
      <c r="E25" s="14" t="s">
        <v>925</v>
      </c>
      <c r="F25" s="14" t="s">
        <v>46</v>
      </c>
      <c r="G25" s="12">
        <f>ROUND(SUMIFS('Data Sources'!J:J, 'Data Sources'!X:X, 'Anexa 1'!A25, 'Data Sources'!Q:Q, 'Anexa 1'!D25,'Data Sources'!R:R, 'Anexa 1'!E25,'Data Sources'!I:I, 'Anexa 1'!F25), 0)-ROUND(SUMIFS('Data Sources'!K:K, 'Data Sources'!X:X, 'Anexa 1'!A25, 'Data Sources'!Q:Q, 'Anexa 1'!D25,'Data Sources'!R:R, 'Anexa 1'!E25,'Data Sources'!I:I, 'Anexa 1'!F25), 0)</f>
        <v>91221</v>
      </c>
    </row>
    <row r="26" spans="1:17" x14ac:dyDescent="0.35">
      <c r="A26" s="11" t="s">
        <v>121</v>
      </c>
      <c r="B26" s="11" t="str">
        <f>VLOOKUP(A26, 'Instrumente AN1'!A:B, 2, FALSE)</f>
        <v>Active fixe</v>
      </c>
      <c r="D26" s="11" t="s">
        <v>48</v>
      </c>
      <c r="E26" s="11">
        <v>0</v>
      </c>
      <c r="F26" s="11" t="s">
        <v>46</v>
      </c>
      <c r="G26" s="12">
        <f>ROUND(SUMIFS('Data Sources'!J:J, 'Data Sources'!X:X, 'Anexa 1'!A26, 'Data Sources'!R:R, 'Anexa 1'!E26,'Data Sources'!I:I, 'Anexa 1'!F26), 0)-ROUND(SUMIFS('Data Sources'!K:K, 'Data Sources'!X:X, 'Anexa 1'!A26, 'Data Sources'!R:R, 'Anexa 1'!E26,'Data Sources'!I:I, 'Anexa 1'!F26), 0)</f>
        <v>479453</v>
      </c>
      <c r="H26" s="12" t="str">
        <f>IF(ISERROR(MATCH(A26, Validari!C:C,0)) = TRUE, ROUND(SUMIFS('Data Sources'!J:J, 'Data Sources'!X:X, 'Anexa 1'!A26, 'Data Sources'!R:R, 'Anexa 1'!E26,'Data Sources'!I:I, 'Anexa 1'!F26,'Data Sources'!V:V, 1), 0)-ROUND(SUMIFS('Data Sources'!K:K, 'Data Sources'!X:X, 'Anexa 1'!A26, 'Data Sources'!R:R, 'Anexa 1'!E26,'Data Sources'!I:I, 'Anexa 1'!F26,'Data Sources'!V:V, 1), 0), "")</f>
        <v/>
      </c>
    </row>
    <row r="27" spans="1:17" x14ac:dyDescent="0.35">
      <c r="A27" s="11" t="s">
        <v>121</v>
      </c>
      <c r="B27" s="11" t="str">
        <f>VLOOKUP(A27, 'Instrumente AN1'!A:B, 2, FALSE)</f>
        <v>Active fixe</v>
      </c>
      <c r="D27" s="11" t="s">
        <v>48</v>
      </c>
      <c r="E27" s="11" t="s">
        <v>49</v>
      </c>
      <c r="F27" s="11" t="s">
        <v>46</v>
      </c>
      <c r="G27" s="12">
        <f>ROUND(SUMIFS('Data Sources'!J:J, 'Data Sources'!X:X, 'Anexa 1'!A27, 'Data Sources'!R:R, 'Anexa 1'!E27,'Data Sources'!I:I, 'Anexa 1'!F27), 0)-ROUND(SUMIFS('Data Sources'!K:K, 'Data Sources'!X:X, 'Anexa 1'!A27, 'Data Sources'!R:R, 'Anexa 1'!E27,'Data Sources'!I:I, 'Anexa 1'!F27), 0)</f>
        <v>0</v>
      </c>
      <c r="H27" s="12" t="str">
        <f>IF(ISERROR(MATCH(A27, Validari!C:C,0)) = TRUE, ROUND(SUMIFS('Data Sources'!J:J, 'Data Sources'!X:X, 'Anexa 1'!A27, 'Data Sources'!R:R, 'Anexa 1'!E27,'Data Sources'!I:I, 'Anexa 1'!F27,'Data Sources'!V:V, 1), 0)-ROUND(SUMIFS('Data Sources'!K:K, 'Data Sources'!X:X, 'Anexa 1'!A27, 'Data Sources'!R:R, 'Anexa 1'!E27,'Data Sources'!I:I, 'Anexa 1'!F27,'Data Sources'!V:V, 1), 0), "")</f>
        <v/>
      </c>
    </row>
    <row r="28" spans="1:17" x14ac:dyDescent="0.35">
      <c r="A28" s="11" t="s">
        <v>121</v>
      </c>
      <c r="B28" s="11" t="str">
        <f>VLOOKUP(A28, 'Instrumente AN1'!A:B, 2, FALSE)</f>
        <v>Active fixe</v>
      </c>
      <c r="E28" s="11" t="s">
        <v>53</v>
      </c>
      <c r="F28" s="11" t="s">
        <v>46</v>
      </c>
      <c r="H28" s="12" t="str">
        <f>IF(ISERROR(MATCH(A28, Validari!C:C,0)) = TRUE, ROUND(SUMIFS('Data Sources'!J:J, 'Data Sources'!X:X, 'Anexa 1'!A28, 'Data Sources'!R:R, 'Anexa 1'!E28,'Data Sources'!I:I, 'Anexa 1'!F28,'Data Sources'!V:V, 1), 0)-ROUND(SUMIFS('Data Sources'!K:K, 'Data Sources'!X:X, 'Anexa 1'!A28, 'Data Sources'!R:R, 'Anexa 1'!E28,'Data Sources'!I:I, 'Anexa 1'!F28,'Data Sources'!V:V, 1), 0), "")</f>
        <v/>
      </c>
    </row>
    <row r="29" spans="1:17" x14ac:dyDescent="0.35">
      <c r="A29" s="11" t="s">
        <v>122</v>
      </c>
      <c r="B29" s="11" t="str">
        <f>VLOOKUP(A29, 'Instrumente AN1'!A:B, 2, FALSE)</f>
        <v>Alte active</v>
      </c>
      <c r="E29" s="11" t="s">
        <v>49</v>
      </c>
      <c r="F29" s="11" t="s">
        <v>46</v>
      </c>
      <c r="G29" s="12">
        <f>ROUND(SUMIFS('Data Sources'!J:J, 'Data Sources'!X:X, 'Anexa 1'!A29, 'Data Sources'!R:R, 'Anexa 1'!E29,'Data Sources'!I:I, 'Anexa 1'!F29), 0)-ROUND(SUMIFS('Data Sources'!K:K, 'Data Sources'!X:X, 'Anexa 1'!A29, 'Data Sources'!R:R, 'Anexa 1'!E29,'Data Sources'!I:I, 'Anexa 1'!F29), 0)</f>
        <v>0</v>
      </c>
      <c r="H29" s="12" t="str">
        <f>IF(ISERROR(MATCH(A29, Validari!C:C,0)) = TRUE, ROUND(SUMIFS('Data Sources'!J:J, 'Data Sources'!X:X, 'Anexa 1'!A29, 'Data Sources'!R:R, 'Anexa 1'!E29,'Data Sources'!I:I, 'Anexa 1'!F29,'Data Sources'!V:V, 1), 0)-ROUND(SUMIFS('Data Sources'!K:K, 'Data Sources'!X:X, 'Anexa 1'!A29, 'Data Sources'!R:R, 'Anexa 1'!E29,'Data Sources'!I:I, 'Anexa 1'!F29,'Data Sources'!V:V, 1), 0), "")</f>
        <v/>
      </c>
      <c r="M29" s="16" t="s">
        <v>927</v>
      </c>
      <c r="P29" s="15">
        <f>+SUM(G17:G33)</f>
        <v>877515</v>
      </c>
      <c r="Q29" s="15"/>
    </row>
    <row r="30" spans="1:17" x14ac:dyDescent="0.35">
      <c r="A30" s="11" t="s">
        <v>122</v>
      </c>
      <c r="B30" s="11" t="str">
        <f>VLOOKUP(A30, 'Instrumente AN1'!A:B, 2, FALSE)</f>
        <v>Alte active</v>
      </c>
      <c r="E30" s="11" t="s">
        <v>53</v>
      </c>
      <c r="F30" s="11" t="s">
        <v>46</v>
      </c>
      <c r="G30" s="12">
        <f>ROUND(SUMIFS('Data Sources'!J:J, 'Data Sources'!X:X, 'Anexa 1'!A30, 'Data Sources'!R:R, 'Anexa 1'!E30,'Data Sources'!I:I, 'Anexa 1'!F30), 0)-ROUND(SUMIFS('Data Sources'!K:K, 'Data Sources'!X:X, 'Anexa 1'!A30, 'Data Sources'!R:R, 'Anexa 1'!E30,'Data Sources'!I:I, 'Anexa 1'!F30), 0)</f>
        <v>0</v>
      </c>
      <c r="H30" s="12" t="str">
        <f>IF(ISERROR(MATCH(A30, Validari!C:C,0)) = TRUE, ROUND(SUMIFS('Data Sources'!J:J, 'Data Sources'!X:X, 'Anexa 1'!A30, 'Data Sources'!R:R, 'Anexa 1'!E30,'Data Sources'!I:I, 'Anexa 1'!F30,'Data Sources'!V:V, 1), 0)-ROUND(SUMIFS('Data Sources'!K:K, 'Data Sources'!X:X, 'Anexa 1'!A30, 'Data Sources'!R:R, 'Anexa 1'!E30,'Data Sources'!I:I, 'Anexa 1'!F30,'Data Sources'!V:V, 1), 0), "")</f>
        <v/>
      </c>
      <c r="M30" s="16" t="s">
        <v>928</v>
      </c>
      <c r="P30" s="15">
        <f>+G36+SUM(G39:G48)</f>
        <v>877513</v>
      </c>
      <c r="Q30" s="15"/>
    </row>
    <row r="31" spans="1:17" x14ac:dyDescent="0.35">
      <c r="A31" s="11" t="s">
        <v>122</v>
      </c>
      <c r="B31" s="11" t="str">
        <f>VLOOKUP(A31, 'Instrumente AN1'!A:B, 2, FALSE)</f>
        <v>Alte active</v>
      </c>
      <c r="E31" s="11" t="s">
        <v>141</v>
      </c>
      <c r="F31" s="11" t="s">
        <v>46</v>
      </c>
      <c r="H31" s="12" t="str">
        <f>IF(ISERROR(MATCH(A31, Validari!C:C,0)) = TRUE, ROUND(SUMIFS('Data Sources'!J:J, 'Data Sources'!X:X, 'Anexa 1'!A31, 'Data Sources'!R:R, 'Anexa 1'!E31,'Data Sources'!I:I, 'Anexa 1'!F31,'Data Sources'!V:V, 1), 0)-ROUND(SUMIFS('Data Sources'!K:K, 'Data Sources'!X:X, 'Anexa 1'!A31, 'Data Sources'!R:R, 'Anexa 1'!E31,'Data Sources'!I:I, 'Anexa 1'!F31,'Data Sources'!V:V, 1), 0), "")</f>
        <v/>
      </c>
    </row>
    <row r="32" spans="1:17" x14ac:dyDescent="0.35">
      <c r="A32" s="11" t="s">
        <v>144</v>
      </c>
      <c r="B32" s="11" t="str">
        <f>VLOOKUP(A32, 'Instrumente AN1'!A:B, 2, FALSE)</f>
        <v>Credite acordate gospodăriilor populaţiei şi instituţiilor fără scop lucrativ în serviciul gospodăriilor populaţiei, din care pentru: - alte scopuri</v>
      </c>
      <c r="C32" s="11">
        <v>1</v>
      </c>
      <c r="D32" s="11" t="s">
        <v>48</v>
      </c>
      <c r="E32" s="11" t="s">
        <v>53</v>
      </c>
      <c r="F32" s="11" t="s">
        <v>46</v>
      </c>
      <c r="G32" s="12">
        <f>ROUND(SUMIFS('Data Sources'!J:J, 'Data Sources'!X:X, 'Anexa 1'!A32, 'Data Sources'!P:P, 'Anexa 1'!C32,'Data Sources'!Q:Q, 'Anexa 1'!D32,'Data Sources'!R:R, 'Anexa 1'!E32,'Data Sources'!I:I, 'Anexa 1'!F32), 0)-ROUND(SUMIFS('Data Sources'!K:K, 'Data Sources'!X:X, 'Anexa 1'!A32, 'Data Sources'!P:P, 'Anexa 1'!C32,'Data Sources'!Q:Q, 'Anexa 1'!D32,'Data Sources'!R:R, 'Anexa 1'!E32,'Data Sources'!I:I, 'Anexa 1'!F32), 0)</f>
        <v>0</v>
      </c>
      <c r="H32" s="12">
        <f>IF(ISERROR(MATCH(A32, Validari!C:C,0)) = TRUE, ROUND(SUMIFS('Data Sources'!J:J, 'Data Sources'!X:X, 'Anexa 1'!A32, 'Data Sources'!P:P, 'Anexa 1'!C32,'Data Sources'!Q:Q, 'Anexa 1'!D32,'Data Sources'!R:R, 'Anexa 1'!E32,'Data Sources'!I:I, 'Anexa 1'!F32,'Data Sources'!V:V, 1), 0)-ROUND(SUMIFS('Data Sources'!K:K, 'Data Sources'!X:X, 'Anexa 1'!A32, 'Data Sources'!P:P, 'Anexa 1'!C32,'Data Sources'!Q:Q, 'Anexa 1'!D32,'Data Sources'!R:R, 'Anexa 1'!E32,'Data Sources'!I:I, 'Anexa 1'!F32,'Data Sources'!V:V, 1), 0), "")</f>
        <v>0</v>
      </c>
      <c r="P32" s="15">
        <f>+P30-P29</f>
        <v>-2</v>
      </c>
    </row>
    <row r="33" spans="1:8" x14ac:dyDescent="0.35">
      <c r="A33" s="11" t="s">
        <v>130</v>
      </c>
      <c r="B33" s="11" t="str">
        <f>VLOOKUP(A33, 'Instrumente AN1'!A:B, 2, FALSE)</f>
        <v>Credite acordate altor sectoare instituţionale</v>
      </c>
      <c r="C33" s="11">
        <v>1</v>
      </c>
      <c r="D33" s="11" t="s">
        <v>48</v>
      </c>
      <c r="E33" s="11" t="s">
        <v>49</v>
      </c>
      <c r="F33" s="11" t="s">
        <v>46</v>
      </c>
      <c r="G33" s="12">
        <f>ROUND(SUMIFS('Data Sources'!J:J, 'Data Sources'!X:X, 'Anexa 1'!A33, 'Data Sources'!P:P, 'Anexa 1'!C33,'Data Sources'!Q:Q, 'Anexa 1'!D33,'Data Sources'!R:R, 'Anexa 1'!E33,'Data Sources'!I:I, 'Anexa 1'!F33), 0)-ROUND(SUMIFS('Data Sources'!K:K, 'Data Sources'!X:X, 'Anexa 1'!A33, 'Data Sources'!P:P, 'Anexa 1'!C33,'Data Sources'!Q:Q, 'Anexa 1'!D33,'Data Sources'!R:R, 'Anexa 1'!E33,'Data Sources'!I:I, 'Anexa 1'!F33), 0)</f>
        <v>305289</v>
      </c>
      <c r="H33" s="12">
        <f>IF(ISERROR(MATCH(A33, Validari!C:C,0)) = TRUE, ROUND(SUMIFS('Data Sources'!J:J, 'Data Sources'!X:X, 'Anexa 1'!A33, 'Data Sources'!P:P, 'Anexa 1'!C33,'Data Sources'!Q:Q, 'Anexa 1'!D33,'Data Sources'!R:R, 'Anexa 1'!E33,'Data Sources'!I:I, 'Anexa 1'!F33,'Data Sources'!V:V, 1), 0)-ROUND(SUMIFS('Data Sources'!K:K, 'Data Sources'!X:X, 'Anexa 1'!A33, 'Data Sources'!P:P, 'Anexa 1'!C33,'Data Sources'!Q:Q, 'Anexa 1'!D33,'Data Sources'!R:R, 'Anexa 1'!E33,'Data Sources'!I:I, 'Anexa 1'!F33,'Data Sources'!V:V, 1), 0), "")</f>
        <v>348</v>
      </c>
    </row>
    <row r="36" spans="1:8" x14ac:dyDescent="0.35">
      <c r="A36" s="11" t="s">
        <v>124</v>
      </c>
      <c r="B36" s="11" t="str">
        <f>VLOOKUP(A36, 'Instrumente AN1'!A:B, 2, FALSE)</f>
        <v>Capital şi rezerve, din care:</v>
      </c>
      <c r="C36" s="11">
        <v>1</v>
      </c>
      <c r="D36" s="11" t="s">
        <v>48</v>
      </c>
      <c r="E36" s="11">
        <v>0</v>
      </c>
      <c r="F36" s="11" t="s">
        <v>46</v>
      </c>
      <c r="G36" s="12">
        <f>ROUND(SUMIFS('Data Sources'!K:K, 'Data Sources'!X:X, 'Anexa 1'!A36, 'Data Sources'!Q:Q, 'Anexa 1'!D36,'Data Sources'!R:R, 'Anexa 1'!E36,'Data Sources'!I:I, 'Anexa 1'!F36), 0)-ROUND(SUMIFS('Data Sources'!J:J, 'Data Sources'!X:X, 'Anexa 1'!A36, 'Data Sources'!Q:Q, 'Anexa 1'!D36,'Data Sources'!R:R, 'Anexa 1'!E36,'Data Sources'!I:I, 'Anexa 1'!F36), 0)+G38</f>
        <v>466780</v>
      </c>
    </row>
    <row r="37" spans="1:8" x14ac:dyDescent="0.35">
      <c r="A37" s="11" t="s">
        <v>125</v>
      </c>
      <c r="B37" s="11" t="str">
        <f>VLOOKUP(A37, 'Instrumente AN1'!A:B, 2, FALSE)</f>
        <v>-capital social/capital de dotare</v>
      </c>
      <c r="C37" s="11">
        <v>1</v>
      </c>
      <c r="D37" s="11" t="s">
        <v>48</v>
      </c>
      <c r="E37" s="11" t="s">
        <v>141</v>
      </c>
      <c r="F37" s="11" t="s">
        <v>46</v>
      </c>
      <c r="G37" s="12">
        <f>ROUND(SUMIFS('Data Sources'!K:K, 'Data Sources'!X:X, 'Anexa 1'!A37, 'Data Sources'!Q:Q, 'Anexa 1'!D37,'Data Sources'!R:R, 'Anexa 1'!E37,'Data Sources'!I:I, 'Anexa 1'!F37), 0)-ROUND(SUMIFS('Data Sources'!J:J, 'Data Sources'!X:X, 'Anexa 1'!A37, 'Data Sources'!Q:Q, 'Anexa 1'!D37,'Data Sources'!R:R, 'Anexa 1'!E37,'Data Sources'!I:I, 'Anexa 1'!F37), 0)</f>
        <v>0</v>
      </c>
      <c r="H37" s="12" t="str">
        <f>IF(ISERROR(MATCH(A37, Validari!C:C,0)) = TRUE, ROUND(SUMIFS('Data Sources'!K:K, 'Data Sources'!X:X, 'Anexa 1'!A37, 'Data Sources'!Q:Q, 'Anexa 1'!D37,'Data Sources'!R:R, 'Anexa 1'!E37,'Data Sources'!I:I, 'Anexa 1'!F37,'Data Sources'!V:V, 1), 0)-ROUND(SUMIFS('Data Sources'!J:J, 'Data Sources'!X:X, 'Anexa 1'!A37, 'Data Sources'!Q:Q, 'Anexa 1'!D37,'Data Sources'!R:R, 'Anexa 1'!E37,'Data Sources'!I:I, 'Anexa 1'!F37,'Data Sources'!V:V, 1), 0), "")</f>
        <v/>
      </c>
    </row>
    <row r="38" spans="1:8" x14ac:dyDescent="0.35">
      <c r="A38" s="11" t="s">
        <v>125</v>
      </c>
      <c r="B38" s="11" t="str">
        <f>VLOOKUP(A38, 'Instrumente AN1'!A:B, 2, FALSE)</f>
        <v>-capital social/capital de dotare</v>
      </c>
      <c r="C38" s="11">
        <v>1</v>
      </c>
      <c r="D38" s="11" t="s">
        <v>48</v>
      </c>
      <c r="E38" s="11" t="s">
        <v>53</v>
      </c>
      <c r="F38" s="11" t="s">
        <v>46</v>
      </c>
      <c r="G38" s="12">
        <f>ROUND(SUMIFS('Data Sources'!K:K, 'Data Sources'!X:X, 'Anexa 1'!A38, 'Data Sources'!Q:Q, 'Anexa 1'!D38,'Data Sources'!R:R, 'Anexa 1'!E38,'Data Sources'!I:I, 'Anexa 1'!F38), 0)-ROUND(SUMIFS('Data Sources'!J:J, 'Data Sources'!X:X, 'Anexa 1'!A38, 'Data Sources'!Q:Q, 'Anexa 1'!D38,'Data Sources'!R:R, 'Anexa 1'!E38,'Data Sources'!I:I, 'Anexa 1'!F38), 0)</f>
        <v>1000000</v>
      </c>
      <c r="H38" s="12" t="str">
        <f>IF(ISERROR(MATCH(A38, Validari!C:C,0)) = TRUE, ROUND(SUMIFS('Data Sources'!K:K, 'Data Sources'!X:X, 'Anexa 1'!A38, 'Data Sources'!Q:Q, 'Anexa 1'!D38,'Data Sources'!R:R, 'Anexa 1'!E38,'Data Sources'!I:I, 'Anexa 1'!F38,'Data Sources'!V:V, 1), 0)-ROUND(SUMIFS('Data Sources'!J:J, 'Data Sources'!X:X, 'Anexa 1'!A38, 'Data Sources'!Q:Q, 'Anexa 1'!D38,'Data Sources'!R:R, 'Anexa 1'!E38,'Data Sources'!I:I, 'Anexa 1'!F38,'Data Sources'!V:V, 1), 0), "")</f>
        <v/>
      </c>
    </row>
    <row r="39" spans="1:8" x14ac:dyDescent="0.35">
      <c r="A39" s="11" t="s">
        <v>125</v>
      </c>
      <c r="B39" s="11" t="str">
        <f>VLOOKUP(A39, 'Instrumente AN1'!A:B, 2, FALSE)</f>
        <v>-capital social/capital de dotare</v>
      </c>
      <c r="D39" s="11" t="s">
        <v>48</v>
      </c>
      <c r="E39" s="11" t="s">
        <v>49</v>
      </c>
      <c r="F39" s="11" t="s">
        <v>46</v>
      </c>
      <c r="G39" s="12">
        <f>ROUND(SUMIFS('Data Sources'!K:K, 'Data Sources'!X:X, 'Anexa 1'!A39, 'Data Sources'!Q:Q, 'Anexa 1'!D39,'Data Sources'!R:R, 'Anexa 1'!E39,'Data Sources'!I:I, 'Anexa 1'!F39), 0)-ROUND(SUMIFS('Data Sources'!J:J, 'Data Sources'!X:X, 'Anexa 1'!A39, 'Data Sources'!Q:Q, 'Anexa 1'!D39,'Data Sources'!Q:Q, 'Anexa 1'!E39,'Data Sources'!I:I, 'Anexa 1'!F39), 0)</f>
        <v>0</v>
      </c>
      <c r="H39" s="12" t="str">
        <f>IF(ISERROR(MATCH(A39, Validari!C:C,0)) = TRUE, ROUND(SUMIFS('Data Sources'!K:K, 'Data Sources'!X:X, 'Anexa 1'!A39, 'Data Sources'!Q:Q, 'Anexa 1'!D39,'Data Sources'!R:R, 'Anexa 1'!E39,'Data Sources'!I:I, 'Anexa 1'!F39,'Data Sources'!V:V, 1), 0)-ROUND(SUMIFS('Data Sources'!J:J, 'Data Sources'!X:X, 'Anexa 1'!A39, 'Data Sources'!Q:Q, 'Anexa 1'!D39,'Data Sources'!R:R, 'Anexa 1'!E39,'Data Sources'!I:I, 'Anexa 1'!F39,'Data Sources'!V:V, 1), 0), "")</f>
        <v/>
      </c>
    </row>
    <row r="40" spans="1:8" x14ac:dyDescent="0.35">
      <c r="A40" s="11" t="s">
        <v>145</v>
      </c>
      <c r="B40" s="11" t="str">
        <f>VLOOKUP(A40, 'Instrumente AN1'!A:B, 2, FALSE)</f>
        <v>Credite primite</v>
      </c>
      <c r="C40" s="11">
        <v>1</v>
      </c>
      <c r="D40" s="11" t="s">
        <v>48</v>
      </c>
      <c r="E40" s="11" t="s">
        <v>49</v>
      </c>
      <c r="F40" s="11" t="s">
        <v>46</v>
      </c>
      <c r="G40" s="12">
        <f>ROUND(SUMIFS('Data Sources'!K:K, 'Data Sources'!X:X, 'Anexa 1'!A40, 'Data Sources'!P:P, 'Anexa 1'!C40,'Data Sources'!Q:Q, 'Anexa 1'!D40,'Data Sources'!R:R, 'Anexa 1'!E40,'Data Sources'!I:I, 'Anexa 1'!F40), 0)-ROUND(SUMIFS('Data Sources'!J:J, 'Data Sources'!X:X, 'Anexa 1'!A40, 'Data Sources'!P:P, 'Anexa 1'!C40,'Data Sources'!Q:Q, 'Anexa 1'!D40,'Data Sources'!Q:Q, 'Anexa 1'!E40,'Data Sources'!I:I, 'Anexa 1'!F40), 0)</f>
        <v>208729</v>
      </c>
      <c r="H40" s="12">
        <f>IF(ISERROR(MATCH(A40, Validari!C:C,0)) = TRUE, ROUND(SUMIFS('Data Sources'!K:K, 'Data Sources'!X:X, 'Anexa 1'!A40, 'Data Sources'!P:P, 'Anexa 1'!C40,'Data Sources'!Q:Q, 'Anexa 1'!D40,'Data Sources'!R:R, 'Anexa 1'!E40,'Data Sources'!I:I, 'Anexa 1'!F40,'Data Sources'!V:V, 1), 0)-ROUND(SUMIFS('Data Sources'!J:J, 'Data Sources'!X:X, 'Anexa 1'!A40, 'Data Sources'!P:P, 'Anexa 1'!C40,'Data Sources'!Q:Q, 'Anexa 1'!D40,'Data Sources'!R:R, 'Anexa 1'!E40,'Data Sources'!I:I, 'Anexa 1'!F40,'Data Sources'!V:V, 1), 0), "")</f>
        <v>0</v>
      </c>
    </row>
    <row r="41" spans="1:8" x14ac:dyDescent="0.35">
      <c r="A41" s="11" t="s">
        <v>145</v>
      </c>
      <c r="B41" s="11" t="str">
        <f>VLOOKUP(A41, 'Instrumente AN1'!A:B, 2, FALSE)</f>
        <v>Credite primite</v>
      </c>
      <c r="C41" s="11">
        <v>1</v>
      </c>
      <c r="D41" s="11" t="s">
        <v>48</v>
      </c>
      <c r="E41" s="11" t="s">
        <v>53</v>
      </c>
      <c r="F41" s="11" t="s">
        <v>46</v>
      </c>
      <c r="G41" s="12">
        <f>ROUND(SUMIFS('Data Sources'!M:M, 'Data Sources'!X:X, 'Anexa 1'!A41, 'Data Sources'!P:P, 'Anexa 1'!C41,'Data Sources'!Q:Q, 'Anexa 1'!D41,'Data Sources'!R:R, 'Anexa 1'!E41,'Data Sources'!I:I, 'Anexa 1'!F41), 0)-ROUND(SUMIFS('Data Sources'!L:L, 'Data Sources'!X:X, 'Anexa 1'!A41, 'Data Sources'!P:P, 'Anexa 1'!C41,'Data Sources'!Q:Q, 'Anexa 1'!D41,'Data Sources'!Q:Q, 'Anexa 1'!E41,'Data Sources'!I:I, 'Anexa 1'!F41), 0)</f>
        <v>156255</v>
      </c>
      <c r="H41" s="12">
        <f>IF(ISERROR(MATCH(A41, Validari!C:C,0)) = TRUE, ROUND(SUMIFS('Data Sources'!M:M, 'Data Sources'!X:X, 'Anexa 1'!A41, 'Data Sources'!P:P, 'Anexa 1'!C41,'Data Sources'!Q:Q, 'Anexa 1'!D41,'Data Sources'!R:R, 'Anexa 1'!E41,'Data Sources'!I:I, 'Anexa 1'!F41,'Data Sources'!V:V, 1), 0)-ROUND(SUMIFS('Data Sources'!L:L, 'Data Sources'!X:X, 'Anexa 1'!A41, 'Data Sources'!P:P, 'Anexa 1'!C41,'Data Sources'!Q:Q, 'Anexa 1'!D41,'Data Sources'!R:R, 'Anexa 1'!E41,'Data Sources'!I:I, 'Anexa 1'!F41,'Data Sources'!V:V, 1), 0), "")</f>
        <v>6255</v>
      </c>
    </row>
    <row r="42" spans="1:8" x14ac:dyDescent="0.35">
      <c r="A42" s="11" t="s">
        <v>145</v>
      </c>
      <c r="B42" s="11" t="str">
        <f>VLOOKUP(A42, 'Instrumente AN1'!A:B, 2, FALSE)</f>
        <v>Credite primite</v>
      </c>
      <c r="C42" s="11">
        <v>1</v>
      </c>
      <c r="D42" s="11" t="s">
        <v>48</v>
      </c>
      <c r="E42" s="11" t="s">
        <v>141</v>
      </c>
      <c r="F42" s="11" t="s">
        <v>46</v>
      </c>
      <c r="G42" s="12">
        <f>ROUND(SUMIFS('Data Sources'!K:K, 'Data Sources'!X:X, 'Anexa 1'!A42, 'Data Sources'!P:P, 'Anexa 1'!C42,'Data Sources'!Q:Q, 'Anexa 1'!D42,'Data Sources'!R:R, 'Anexa 1'!E42,'Data Sources'!I:I, 'Anexa 1'!F42), 0)-ROUND(SUMIFS('Data Sources'!J:J, 'Data Sources'!X:X, 'Anexa 1'!A42, 'Data Sources'!P:P, 'Anexa 1'!C42,'Data Sources'!Q:Q, 'Anexa 1'!D42,'Data Sources'!Q:Q, 'Anexa 1'!E42,'Data Sources'!I:I, 'Anexa 1'!F42), 0)</f>
        <v>0</v>
      </c>
      <c r="H42" s="12">
        <f>IF(ISERROR(MATCH(A42, Validari!C:C,0)) = TRUE, ROUND(SUMIFS('Data Sources'!K:K, 'Data Sources'!X:X, 'Anexa 1'!A42, 'Data Sources'!P:P, 'Anexa 1'!C42,'Data Sources'!Q:Q, 'Anexa 1'!D42,'Data Sources'!R:R, 'Anexa 1'!E42,'Data Sources'!I:I, 'Anexa 1'!F42,'Data Sources'!V:V, 1), 0)-ROUND(SUMIFS('Data Sources'!J:J, 'Data Sources'!X:X, 'Anexa 1'!A42, 'Data Sources'!P:P, 'Anexa 1'!C42,'Data Sources'!Q:Q, 'Anexa 1'!D42,'Data Sources'!R:R, 'Anexa 1'!E42,'Data Sources'!I:I, 'Anexa 1'!F42,'Data Sources'!V:V, 1), 0), "")</f>
        <v>0</v>
      </c>
    </row>
    <row r="43" spans="1:8" x14ac:dyDescent="0.35">
      <c r="A43" s="11" t="s">
        <v>119</v>
      </c>
      <c r="B43" s="11" t="str">
        <f>VLOOKUP(A43, 'Instrumente AN1'!A:B, 2, FALSE)</f>
        <v>Credite comerciale şi avansuri primite</v>
      </c>
      <c r="C43" s="11">
        <v>1</v>
      </c>
      <c r="D43" s="11" t="s">
        <v>48</v>
      </c>
      <c r="E43" s="11" t="s">
        <v>49</v>
      </c>
      <c r="F43" s="11" t="s">
        <v>46</v>
      </c>
      <c r="G43" s="12">
        <f>ROUND(SUMIFS('Data Sources'!K:K, 'Data Sources'!X:X, 'Anexa 1'!A43, 'Data Sources'!Q:Q, 'Anexa 1'!D43,'Data Sources'!R:R, 'Anexa 1'!E43,'Data Sources'!I:I, 'Anexa 1'!F43), 0)-ROUND(SUMIFS('Data Sources'!J:J, 'Data Sources'!X:X, 'Anexa 1'!A43, 'Data Sources'!Q:Q, 'Anexa 1'!D43,'Data Sources'!Q:Q, 'Anexa 1'!E43,'Data Sources'!I:I, 'Anexa 1'!F43), 0)</f>
        <v>11149</v>
      </c>
      <c r="H43" s="12">
        <f>IF(ISERROR(MATCH(A43, Validari!C:C,0)) = TRUE, ROUND(SUMIFS('Data Sources'!K:K, 'Data Sources'!X:X, 'Anexa 1'!A43, 'Data Sources'!Q:Q, 'Anexa 1'!D43,'Data Sources'!R:R, 'Anexa 1'!E43,'Data Sources'!I:I, 'Anexa 1'!F43,'Data Sources'!V:V, 1), 0)-ROUND(SUMIFS('Data Sources'!J:J, 'Data Sources'!X:X, 'Anexa 1'!A43, 'Data Sources'!Q:Q, 'Anexa 1'!D43,'Data Sources'!R:R, 'Anexa 1'!E43,'Data Sources'!I:I, 'Anexa 1'!F43,'Data Sources'!V:V, 1), 0), "")</f>
        <v>0</v>
      </c>
    </row>
    <row r="44" spans="1:8" x14ac:dyDescent="0.35">
      <c r="A44" s="11" t="s">
        <v>119</v>
      </c>
      <c r="B44" s="11" t="str">
        <f>VLOOKUP(A44, 'Instrumente AN1'!A:B, 2, FALSE)</f>
        <v>Credite comerciale şi avansuri primite</v>
      </c>
      <c r="C44" s="11">
        <v>1</v>
      </c>
      <c r="D44" s="11" t="s">
        <v>48</v>
      </c>
      <c r="E44" s="11" t="s">
        <v>141</v>
      </c>
      <c r="F44" s="11" t="s">
        <v>46</v>
      </c>
      <c r="G44" s="12">
        <f>ROUND(SUMIFS('Data Sources'!K:K, 'Data Sources'!X:X, 'Anexa 1'!A44, 'Data Sources'!Q:Q, 'Anexa 1'!D44,'Data Sources'!R:R, 'Anexa 1'!E44,'Data Sources'!I:I, 'Anexa 1'!F44), 0)-ROUND(SUMIFS('Data Sources'!J:J, 'Data Sources'!X:X, 'Anexa 1'!A44, 'Data Sources'!Q:Q, 'Anexa 1'!D44,'Data Sources'!Q:Q, 'Anexa 1'!E44,'Data Sources'!I:I, 'Anexa 1'!F44), 0)</f>
        <v>0</v>
      </c>
      <c r="H44" s="12">
        <f>IF(ISERROR(MATCH(A44, Validari!C:C,0)) = TRUE, ROUND(SUMIFS('Data Sources'!K:K, 'Data Sources'!X:X, 'Anexa 1'!A44, 'Data Sources'!Q:Q, 'Anexa 1'!D44,'Data Sources'!R:R, 'Anexa 1'!E44,'Data Sources'!I:I, 'Anexa 1'!F44,'Data Sources'!V:V, 1), 0)-ROUND(SUMIFS('Data Sources'!J:J, 'Data Sources'!X:X, 'Anexa 1'!A44, 'Data Sources'!Q:Q, 'Anexa 1'!D44,'Data Sources'!R:R, 'Anexa 1'!E44,'Data Sources'!I:I, 'Anexa 1'!F44,'Data Sources'!V:V, 1), 0), "")</f>
        <v>0</v>
      </c>
    </row>
    <row r="45" spans="1:8" x14ac:dyDescent="0.35">
      <c r="A45" s="11" t="s">
        <v>172</v>
      </c>
      <c r="B45" s="11" t="str">
        <f>VLOOKUP(A45, 'Instrumente AN1'!A:B, 2, FALSE)</f>
        <v>Alte sume de plătit, exclusiv credite comerciale şi avansuri</v>
      </c>
      <c r="D45" s="11" t="s">
        <v>48</v>
      </c>
      <c r="E45" s="11" t="s">
        <v>926</v>
      </c>
      <c r="F45" s="11" t="s">
        <v>46</v>
      </c>
      <c r="G45" s="12">
        <f>ROUND(SUMIFS('Data Sources'!K:K, 'Data Sources'!X:X, 'Anexa 1'!A45, 'Data Sources'!Q:Q, 'Anexa 1'!D45,'Data Sources'!R:R, 'Anexa 1'!E45,'Data Sources'!I:I, 'Anexa 1'!F45), 0)-ROUND(SUMIFS('Data Sources'!J:J, 'Data Sources'!X:X, 'Anexa 1'!A45, 'Data Sources'!Q:Q, 'Anexa 1'!D45,'Data Sources'!Q:Q, 'Anexa 1'!E45,'Data Sources'!I:I, 'Anexa 1'!F45), 0)</f>
        <v>26461</v>
      </c>
      <c r="H45" s="12">
        <f>IF(ISERROR(MATCH(A45, Validari!C:C,0)) = TRUE, ROUND(SUMIFS('Data Sources'!K:K, 'Data Sources'!X:X, 'Anexa 1'!A45, 'Data Sources'!Q:Q, 'Anexa 1'!D45,'Data Sources'!R:R, 'Anexa 1'!E45,'Data Sources'!I:I, 'Anexa 1'!F45,'Data Sources'!V:V, 1), 0)-ROUND(SUMIFS('Data Sources'!J:J, 'Data Sources'!X:X, 'Anexa 1'!A45, 'Data Sources'!Q:Q, 'Anexa 1'!D45,'Data Sources'!R:R, 'Anexa 1'!E45,'Data Sources'!I:I, 'Anexa 1'!F45,'Data Sources'!V:V, 1), 0), "")</f>
        <v>0</v>
      </c>
    </row>
    <row r="46" spans="1:8" x14ac:dyDescent="0.35">
      <c r="A46" s="11" t="s">
        <v>172</v>
      </c>
      <c r="B46" s="11" t="str">
        <f>VLOOKUP(A46, 'Instrumente AN1'!A:B, 2, FALSE)</f>
        <v>Alte sume de plătit, exclusiv credite comerciale şi avansuri</v>
      </c>
      <c r="D46" s="11" t="s">
        <v>48</v>
      </c>
      <c r="E46" s="11" t="s">
        <v>925</v>
      </c>
      <c r="F46" s="11" t="s">
        <v>46</v>
      </c>
      <c r="G46" s="12">
        <f>ROUND(SUMIFS('Data Sources'!K:K, 'Data Sources'!X:X, 'Anexa 1'!A46, 'Data Sources'!Q:Q, 'Anexa 1'!D46,'Data Sources'!R:R, 'Anexa 1'!E46,'Data Sources'!I:I, 'Anexa 1'!F46), 0)-ROUND(SUMIFS('Data Sources'!J:J, 'Data Sources'!X:X, 'Anexa 1'!A46, 'Data Sources'!Q:Q, 'Anexa 1'!D46,'Data Sources'!Q:Q, 'Anexa 1'!E46,'Data Sources'!I:I, 'Anexa 1'!F46), 0)</f>
        <v>4639</v>
      </c>
      <c r="H46" s="12">
        <f>IF(ISERROR(MATCH(A46, Validari!C:C,0)) = TRUE, ROUND(SUMIFS('Data Sources'!K:K, 'Data Sources'!X:X, 'Anexa 1'!A46, 'Data Sources'!Q:Q, 'Anexa 1'!D46,'Data Sources'!R:R, 'Anexa 1'!E46,'Data Sources'!I:I, 'Anexa 1'!F46,'Data Sources'!V:V, 1), 0)-ROUND(SUMIFS('Data Sources'!J:J, 'Data Sources'!X:X, 'Anexa 1'!A46, 'Data Sources'!Q:Q, 'Anexa 1'!D46,'Data Sources'!R:R, 'Anexa 1'!E46,'Data Sources'!I:I, 'Anexa 1'!F46,'Data Sources'!V:V, 1), 0), "")</f>
        <v>0</v>
      </c>
    </row>
    <row r="47" spans="1:8" x14ac:dyDescent="0.35">
      <c r="A47" s="11" t="s">
        <v>172</v>
      </c>
      <c r="B47" s="11" t="str">
        <f>VLOOKUP(A47, 'Instrumente AN1'!A:B, 2, FALSE)</f>
        <v>Alte sume de plătit, exclusiv credite comerciale şi avansuri</v>
      </c>
      <c r="D47" s="11" t="s">
        <v>48</v>
      </c>
      <c r="E47" s="11" t="s">
        <v>53</v>
      </c>
      <c r="F47" s="11" t="s">
        <v>46</v>
      </c>
      <c r="G47" s="12">
        <f>ROUND(SUMIFS('Data Sources'!K:K, 'Data Sources'!X:X, 'Anexa 1'!A47, 'Data Sources'!Q:Q, 'Anexa 1'!D47,'Data Sources'!R:R, 'Anexa 1'!E47,'Data Sources'!I:I, 'Anexa 1'!F47), 0)-ROUND(SUMIFS('Data Sources'!J:J, 'Data Sources'!X:X, 'Anexa 1'!A47, 'Data Sources'!Q:Q, 'Anexa 1'!D47,'Data Sources'!Q:Q, 'Anexa 1'!E47,'Data Sources'!I:I, 'Anexa 1'!F47), 0)</f>
        <v>3500</v>
      </c>
      <c r="H47" s="12">
        <f>IF(ISERROR(MATCH(A47, Validari!C:C,0)) = TRUE, ROUND(SUMIFS('Data Sources'!K:K, 'Data Sources'!X:X, 'Anexa 1'!A47, 'Data Sources'!Q:Q, 'Anexa 1'!D47,'Data Sources'!R:R, 'Anexa 1'!E47,'Data Sources'!I:I, 'Anexa 1'!F47,'Data Sources'!V:V, 1), 0)-ROUND(SUMIFS('Data Sources'!J:J, 'Data Sources'!X:X, 'Anexa 1'!A47, 'Data Sources'!Q:Q, 'Anexa 1'!D47,'Data Sources'!R:R, 'Anexa 1'!E47,'Data Sources'!I:I, 'Anexa 1'!F47,'Data Sources'!V:V, 1), 0), "")</f>
        <v>0</v>
      </c>
    </row>
    <row r="48" spans="1:8" x14ac:dyDescent="0.35">
      <c r="A48" s="11" t="s">
        <v>120</v>
      </c>
      <c r="B48" s="11" t="s">
        <v>173</v>
      </c>
      <c r="D48" s="11" t="s">
        <v>48</v>
      </c>
      <c r="E48" s="11" t="s">
        <v>141</v>
      </c>
      <c r="F48" s="11" t="s">
        <v>46</v>
      </c>
      <c r="G48" s="12">
        <f>ROUND(SUMIFS('Data Sources'!K:K, 'Data Sources'!X:X, 'Anexa 1'!A48, 'Data Sources'!Q:Q, 'Anexa 1'!D48,'Data Sources'!R:R, 'Anexa 1'!E48,'Data Sources'!I:I, 'Anexa 1'!F48), 0)-ROUND(SUMIFS('Data Sources'!J:J, 'Data Sources'!X:X, 'Anexa 1'!A48, 'Data Sources'!Q:Q, 'Anexa 1'!D48,'Data Sources'!R:R, 'Anexa 1'!E48,'Data Sources'!I:I, 'Anexa 1'!F48), 0)</f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scale="61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B41"/>
  <sheetViews>
    <sheetView topLeftCell="A12" zoomScaleNormal="100" workbookViewId="0">
      <selection activeCell="C40" sqref="C40"/>
    </sheetView>
  </sheetViews>
  <sheetFormatPr defaultRowHeight="14.5" x14ac:dyDescent="0.35"/>
  <cols>
    <col min="2" max="2" width="41.54296875" customWidth="1"/>
    <col min="3" max="3" width="13.26953125" style="6" bestFit="1" customWidth="1"/>
    <col min="4" max="4" width="13.453125" bestFit="1" customWidth="1"/>
    <col min="5" max="5" width="13.26953125" style="5" bestFit="1" customWidth="1"/>
  </cols>
  <sheetData>
    <row r="1" spans="1:28" x14ac:dyDescent="0.35">
      <c r="D1" t="s">
        <v>174</v>
      </c>
      <c r="AB1">
        <f ca="1">MONTH(NOW())-1</f>
        <v>7</v>
      </c>
    </row>
    <row r="5" spans="1:28" x14ac:dyDescent="0.35">
      <c r="B5" t="s">
        <v>175</v>
      </c>
    </row>
    <row r="6" spans="1:28" x14ac:dyDescent="0.35">
      <c r="B6" t="s">
        <v>176</v>
      </c>
    </row>
    <row r="7" spans="1:28" x14ac:dyDescent="0.35">
      <c r="B7">
        <f>Parametri!B3</f>
        <v>44561</v>
      </c>
    </row>
    <row r="8" spans="1:28" ht="58" x14ac:dyDescent="0.35">
      <c r="B8" s="10"/>
      <c r="C8" s="10"/>
      <c r="D8" s="10" t="s">
        <v>177</v>
      </c>
      <c r="E8" s="10"/>
      <c r="F8" s="10" t="s">
        <v>178</v>
      </c>
      <c r="G8" s="10"/>
      <c r="H8" s="10" t="s">
        <v>179</v>
      </c>
      <c r="I8" s="10"/>
      <c r="J8" s="10" t="s">
        <v>180</v>
      </c>
      <c r="K8" s="10" t="s">
        <v>181</v>
      </c>
      <c r="L8" s="10" t="s">
        <v>182</v>
      </c>
      <c r="M8" s="10" t="s">
        <v>183</v>
      </c>
      <c r="N8" s="10"/>
    </row>
    <row r="9" spans="1:28" ht="145" x14ac:dyDescent="0.35">
      <c r="A9" t="s">
        <v>156</v>
      </c>
      <c r="B9" s="10" t="s">
        <v>184</v>
      </c>
      <c r="C9" s="10" t="s">
        <v>185</v>
      </c>
      <c r="D9" s="10" t="s">
        <v>186</v>
      </c>
      <c r="E9" s="10"/>
      <c r="F9" s="10" t="s">
        <v>187</v>
      </c>
      <c r="G9" s="10"/>
      <c r="H9" s="10" t="s">
        <v>188</v>
      </c>
      <c r="I9" s="10"/>
      <c r="J9" s="10" t="s">
        <v>189</v>
      </c>
      <c r="K9" s="10" t="s">
        <v>190</v>
      </c>
      <c r="L9" s="10" t="s">
        <v>191</v>
      </c>
      <c r="M9" s="10" t="s">
        <v>192</v>
      </c>
      <c r="N9" s="10"/>
    </row>
    <row r="11" spans="1:28" ht="130.5" x14ac:dyDescent="0.35">
      <c r="B11" s="10" t="s">
        <v>164</v>
      </c>
      <c r="C11" s="10" t="s">
        <v>165</v>
      </c>
      <c r="D11" s="10" t="s">
        <v>166</v>
      </c>
      <c r="E11" s="10"/>
      <c r="F11" s="10" t="s">
        <v>193</v>
      </c>
      <c r="G11" s="10" t="s">
        <v>194</v>
      </c>
      <c r="H11" s="10" t="s">
        <v>195</v>
      </c>
      <c r="I11" s="10" t="s">
        <v>196</v>
      </c>
      <c r="J11" s="10" t="s">
        <v>197</v>
      </c>
      <c r="K11" s="10"/>
      <c r="L11" s="10"/>
      <c r="M11" s="10"/>
    </row>
    <row r="12" spans="1:28" x14ac:dyDescent="0.35">
      <c r="A12" t="s">
        <v>198</v>
      </c>
      <c r="B12" t="s">
        <v>199</v>
      </c>
      <c r="C12" s="8">
        <f>SUM(C13:C29)</f>
        <v>877515</v>
      </c>
      <c r="D12" s="6">
        <f>SUM(D13:D29)</f>
        <v>348</v>
      </c>
      <c r="F12" t="str">
        <f t="shared" ref="F12:F25" si="0">IF(AND(LEN($C12)=0,LEN($C11)&gt;0,LEN($D11)&gt;0,LEN($E11)=0),"E-Introduceti VALOAREA TOTALA!","OK")</f>
        <v>OK</v>
      </c>
      <c r="G12" t="str">
        <f t="shared" ref="G12:G25" si="1">IF(AND(LEN($C12)&gt;0,OR($C12&lt;0,$C12&gt;1000000000000000)),"E-VALOAREA TOTALA este numar&gt;=0 de lungime&lt; 15!","OK")</f>
        <v>OK</v>
      </c>
      <c r="H12" t="str">
        <f t="shared" ref="H12:H25" si="2">IF(AND(LEN($C12)&gt;0,LEN($D12)=0),"E-Introduceti CREANTA ATASATA!","OK")</f>
        <v>OK</v>
      </c>
      <c r="I12" t="str">
        <f t="shared" ref="I12:I25" si="3">IF(AND(LEN($D12)&gt;0,$D12&lt;&gt;"xxxxxxxxxxxx",OR($D12&lt;0,$D12&gt;1000000000000000)),"E-CREANTA ATASATA este numar&gt;=0 de lungime&lt; 15!","OK")</f>
        <v>OK</v>
      </c>
      <c r="J12" t="str">
        <f t="shared" ref="J12:J25" si="4">IF(AND($D12&lt;&gt;"xxxxxxxxxxxx",$C12&lt;$D12),"E-Coloana B&gt;=coloana C!","OK")</f>
        <v>OK</v>
      </c>
    </row>
    <row r="13" spans="1:28" x14ac:dyDescent="0.35">
      <c r="A13" t="s">
        <v>47</v>
      </c>
      <c r="B13" t="s">
        <v>200</v>
      </c>
      <c r="C13" s="6">
        <f>ROUND(SUMIFS('Data Sources'!L:L, 'Data Sources'!N:N, 'Anexa 2'!A13), 0)-ROUND(SUMIFS('Data Sources'!M:M, 'Data Sources'!N:N, 'Anexa 2'!A13), 0)</f>
        <v>0</v>
      </c>
      <c r="D13" s="6" t="s">
        <v>201</v>
      </c>
      <c r="F13" t="str">
        <f t="shared" si="0"/>
        <v>OK</v>
      </c>
      <c r="G13" t="str">
        <f t="shared" si="1"/>
        <v>OK</v>
      </c>
      <c r="H13" t="str">
        <f t="shared" si="2"/>
        <v>OK</v>
      </c>
      <c r="I13" t="str">
        <f t="shared" si="3"/>
        <v>OK</v>
      </c>
      <c r="J13" t="str">
        <f t="shared" si="4"/>
        <v>OK</v>
      </c>
    </row>
    <row r="14" spans="1:28" x14ac:dyDescent="0.35">
      <c r="A14" t="s">
        <v>142</v>
      </c>
      <c r="B14" t="s">
        <v>202</v>
      </c>
      <c r="C14" s="6">
        <f>ROUND(SUMIFS('Data Sources'!L:L, 'Data Sources'!N:N, 'Anexa 2'!A14), 0)-ROUND(SUMIFS('Data Sources'!M:M, 'Data Sources'!N:N, 'Anexa 2'!A14), 0)</f>
        <v>1325</v>
      </c>
      <c r="D14" s="6">
        <f>ROUND(SUMIFS('Data Sources'!L:L, 'Data Sources'!N:N, 'Anexa 2'!A14, 'Data Sources'!V:V, 1), 0)-ROUND(SUMIFS('Data Sources'!M:M, 'Data Sources'!N:N, 'Anexa 2'!A14, 'Data Sources'!V:V, 1), 0)</f>
        <v>0</v>
      </c>
      <c r="F14" t="str">
        <f t="shared" si="0"/>
        <v>OK</v>
      </c>
      <c r="G14" t="str">
        <f t="shared" si="1"/>
        <v>OK</v>
      </c>
      <c r="H14" t="str">
        <f t="shared" si="2"/>
        <v>OK</v>
      </c>
      <c r="I14" t="str">
        <f t="shared" si="3"/>
        <v>OK</v>
      </c>
      <c r="J14" t="str">
        <f t="shared" si="4"/>
        <v>OK</v>
      </c>
    </row>
    <row r="15" spans="1:28" x14ac:dyDescent="0.35">
      <c r="A15" t="s">
        <v>203</v>
      </c>
      <c r="B15" t="s">
        <v>204</v>
      </c>
      <c r="C15" s="6">
        <f>ROUND(SUMIFS('Data Sources'!L:L, 'Data Sources'!N:N, 'Anexa 2'!A15), 0)-ROUND(SUMIFS('Data Sources'!M:M, 'Data Sources'!N:N, 'Anexa 2'!A15), 0)</f>
        <v>0</v>
      </c>
      <c r="D15" s="6">
        <f>ROUND(SUMIFS('Data Sources'!L:L, 'Data Sources'!N:N, 'Anexa 2'!A15, 'Data Sources'!V:V, 1), 0)-ROUND(SUMIFS('Data Sources'!M:M, 'Data Sources'!N:N, 'Anexa 2'!A15, 'Data Sources'!V:V, 1), 0)</f>
        <v>0</v>
      </c>
      <c r="F15" t="str">
        <f t="shared" si="0"/>
        <v>OK</v>
      </c>
      <c r="G15" t="str">
        <f t="shared" si="1"/>
        <v>OK</v>
      </c>
      <c r="H15" t="str">
        <f t="shared" si="2"/>
        <v>OK</v>
      </c>
      <c r="I15" t="str">
        <f t="shared" si="3"/>
        <v>OK</v>
      </c>
      <c r="J15" t="str">
        <f t="shared" si="4"/>
        <v>OK</v>
      </c>
    </row>
    <row r="16" spans="1:28" x14ac:dyDescent="0.35">
      <c r="A16" t="s">
        <v>205</v>
      </c>
      <c r="B16" t="s">
        <v>206</v>
      </c>
      <c r="C16" s="6">
        <f>ROUND(SUMIFS('Data Sources'!L:L, 'Data Sources'!N:N, 'Anexa 2'!A16), 0)-ROUND(SUMIFS('Data Sources'!M:M, 'Data Sources'!N:N, 'Anexa 2'!A16), 0)</f>
        <v>0</v>
      </c>
      <c r="D16" s="6">
        <f>ROUND(SUMIFS('Data Sources'!L:L, 'Data Sources'!N:N, 'Anexa 2'!A16, 'Data Sources'!V:V, 1), 0)-ROUND(SUMIFS('Data Sources'!M:M, 'Data Sources'!N:N, 'Anexa 2'!A16, 'Data Sources'!V:V, 1), 0)</f>
        <v>0</v>
      </c>
      <c r="F16" t="str">
        <f t="shared" si="0"/>
        <v>OK</v>
      </c>
      <c r="G16" t="str">
        <f t="shared" si="1"/>
        <v>OK</v>
      </c>
      <c r="H16" t="str">
        <f t="shared" si="2"/>
        <v>OK</v>
      </c>
      <c r="I16" t="str">
        <f t="shared" si="3"/>
        <v>OK</v>
      </c>
      <c r="J16" t="str">
        <f t="shared" si="4"/>
        <v>OK</v>
      </c>
    </row>
    <row r="17" spans="1:10" x14ac:dyDescent="0.35">
      <c r="A17" t="s">
        <v>129</v>
      </c>
      <c r="B17" t="s">
        <v>207</v>
      </c>
      <c r="C17" s="6">
        <f>ROUND(SUMIFS('Data Sources'!L:L, 'Data Sources'!N:N, 'Anexa 2'!A17), 0)-ROUND(SUMIFS('Data Sources'!M:M, 'Data Sources'!N:N, 'Anexa 2'!A17), 0)</f>
        <v>305289</v>
      </c>
      <c r="D17" s="6">
        <f>ROUND(SUMIFS('Data Sources'!L:L,'Data Sources'!N:N,'Anexa 2'!A17,'Data Sources'!V:V,1),0)-ROUND(SUMIFS('Data Sources'!M:M,'Data Sources'!N:N,'Anexa 2'!A17,'Data Sources'!V:V,1),0)</f>
        <v>348</v>
      </c>
      <c r="F17" t="str">
        <f t="shared" si="0"/>
        <v>OK</v>
      </c>
      <c r="G17" t="str">
        <f t="shared" si="1"/>
        <v>OK</v>
      </c>
      <c r="H17" t="str">
        <f t="shared" si="2"/>
        <v>OK</v>
      </c>
      <c r="I17" t="str">
        <f t="shared" si="3"/>
        <v>OK</v>
      </c>
      <c r="J17" t="str">
        <f t="shared" si="4"/>
        <v>OK</v>
      </c>
    </row>
    <row r="18" spans="1:10" x14ac:dyDescent="0.35">
      <c r="A18" t="s">
        <v>208</v>
      </c>
      <c r="B18" t="s">
        <v>209</v>
      </c>
      <c r="C18" s="6">
        <f>ROUND(SUMIFS('Data Sources'!L:L, 'Data Sources'!N:N, 'Anexa 2'!A18), 0)-ROUND(SUMIFS('Data Sources'!M:M, 'Data Sources'!N:N, 'Anexa 2'!A18), 0)</f>
        <v>0</v>
      </c>
      <c r="D18" s="6">
        <f>ROUND(SUMIFS('Data Sources'!L:L, 'Data Sources'!N:N, 'Anexa 2'!A18, 'Data Sources'!V:V, 1), 0)-ROUND(SUMIFS('Data Sources'!M:M, 'Data Sources'!N:N, 'Anexa 2'!A18, 'Data Sources'!V:V, 1), 0)</f>
        <v>0</v>
      </c>
      <c r="F18" t="str">
        <f t="shared" si="0"/>
        <v>OK</v>
      </c>
      <c r="G18" t="str">
        <f t="shared" si="1"/>
        <v>OK</v>
      </c>
      <c r="H18" t="str">
        <f t="shared" si="2"/>
        <v>OK</v>
      </c>
      <c r="I18" t="str">
        <f t="shared" si="3"/>
        <v>OK</v>
      </c>
      <c r="J18" t="str">
        <f t="shared" si="4"/>
        <v>OK</v>
      </c>
    </row>
    <row r="19" spans="1:10" x14ac:dyDescent="0.35">
      <c r="A19" t="s">
        <v>210</v>
      </c>
      <c r="B19" t="s">
        <v>211</v>
      </c>
      <c r="C19" s="6">
        <f>ROUND(SUMIFS('Data Sources'!L:L, 'Data Sources'!N:N, 'Anexa 2'!A19), 0)-ROUND(SUMIFS('Data Sources'!M:M, 'Data Sources'!N:N, 'Anexa 2'!A19), 0)</f>
        <v>0</v>
      </c>
      <c r="D19" s="6" t="s">
        <v>201</v>
      </c>
      <c r="F19" t="str">
        <f t="shared" si="0"/>
        <v>OK</v>
      </c>
      <c r="G19" t="str">
        <f t="shared" si="1"/>
        <v>OK</v>
      </c>
      <c r="H19" t="str">
        <f t="shared" si="2"/>
        <v>OK</v>
      </c>
      <c r="I19" t="str">
        <f t="shared" si="3"/>
        <v>OK</v>
      </c>
      <c r="J19" t="str">
        <f t="shared" si="4"/>
        <v>OK</v>
      </c>
    </row>
    <row r="20" spans="1:10" x14ac:dyDescent="0.35">
      <c r="A20" t="s">
        <v>212</v>
      </c>
      <c r="B20" t="s">
        <v>213</v>
      </c>
      <c r="C20" s="6">
        <f>ROUND(SUMIFS('Data Sources'!L:L, 'Data Sources'!N:N, 'Anexa 2'!A20), 0)-ROUND(SUMIFS('Data Sources'!M:M, 'Data Sources'!N:N, 'Anexa 2'!A20), 0)</f>
        <v>0</v>
      </c>
      <c r="D20" s="6" t="s">
        <v>201</v>
      </c>
      <c r="F20" t="str">
        <f t="shared" si="0"/>
        <v>OK</v>
      </c>
      <c r="G20" t="str">
        <f t="shared" si="1"/>
        <v>OK</v>
      </c>
      <c r="H20" t="str">
        <f t="shared" si="2"/>
        <v>OK</v>
      </c>
      <c r="I20" t="str">
        <f t="shared" si="3"/>
        <v>OK</v>
      </c>
      <c r="J20" t="str">
        <f t="shared" si="4"/>
        <v>OK</v>
      </c>
    </row>
    <row r="21" spans="1:10" x14ac:dyDescent="0.35">
      <c r="A21" t="s">
        <v>143</v>
      </c>
      <c r="B21" t="s">
        <v>214</v>
      </c>
      <c r="C21" s="6">
        <f>ROUND(SUMIFS('Data Sources'!L:L, 'Data Sources'!N:N, 'Anexa 2'!A21), 0)-ROUND(SUMIFS('Data Sources'!M:M, 'Data Sources'!N:N, 'Anexa 2'!A21), 0)</f>
        <v>0</v>
      </c>
      <c r="D21" s="6" t="s">
        <v>201</v>
      </c>
      <c r="F21" t="str">
        <f t="shared" si="0"/>
        <v>OK</v>
      </c>
      <c r="G21" t="str">
        <f t="shared" si="1"/>
        <v>OK</v>
      </c>
      <c r="H21" t="str">
        <f t="shared" si="2"/>
        <v>OK</v>
      </c>
      <c r="I21" t="str">
        <f t="shared" si="3"/>
        <v>OK</v>
      </c>
      <c r="J21" t="str">
        <f t="shared" si="4"/>
        <v>OK</v>
      </c>
    </row>
    <row r="22" spans="1:10" x14ac:dyDescent="0.35">
      <c r="A22" t="s">
        <v>215</v>
      </c>
      <c r="B22" t="s">
        <v>216</v>
      </c>
      <c r="C22" s="6">
        <f>ROUND(SUMIFS('Data Sources'!L:L, 'Data Sources'!N:N, 'Anexa 2'!A22), 0)-ROUND(SUMIFS('Data Sources'!M:M, 'Data Sources'!N:N, 'Anexa 2'!A22), 0)</f>
        <v>0</v>
      </c>
      <c r="D22" s="6" t="s">
        <v>201</v>
      </c>
      <c r="F22" t="str">
        <f t="shared" si="0"/>
        <v>OK</v>
      </c>
      <c r="G22" t="str">
        <f t="shared" si="1"/>
        <v>OK</v>
      </c>
      <c r="H22" t="str">
        <f t="shared" si="2"/>
        <v>OK</v>
      </c>
      <c r="I22" t="str">
        <f t="shared" si="3"/>
        <v>OK</v>
      </c>
      <c r="J22" t="str">
        <f t="shared" si="4"/>
        <v>OK</v>
      </c>
    </row>
    <row r="23" spans="1:10" x14ac:dyDescent="0.35">
      <c r="A23" t="s">
        <v>217</v>
      </c>
      <c r="B23" t="s">
        <v>218</v>
      </c>
      <c r="C23" s="6">
        <f>ROUND(SUMIFS('Data Sources'!L:L, 'Data Sources'!N:N, 'Anexa 2'!A23), 0)-ROUND(SUMIFS('Data Sources'!M:M, 'Data Sources'!N:N, 'Anexa 2'!A23), 0)</f>
        <v>0</v>
      </c>
      <c r="D23" s="6" t="s">
        <v>201</v>
      </c>
      <c r="F23" t="str">
        <f t="shared" si="0"/>
        <v>OK</v>
      </c>
      <c r="G23" t="str">
        <f t="shared" si="1"/>
        <v>OK</v>
      </c>
      <c r="H23" t="str">
        <f t="shared" si="2"/>
        <v>OK</v>
      </c>
      <c r="I23" t="str">
        <f t="shared" si="3"/>
        <v>OK</v>
      </c>
      <c r="J23" t="str">
        <f t="shared" si="4"/>
        <v>OK</v>
      </c>
    </row>
    <row r="24" spans="1:10" x14ac:dyDescent="0.35">
      <c r="A24" t="s">
        <v>219</v>
      </c>
      <c r="B24" t="s">
        <v>220</v>
      </c>
      <c r="C24" s="6">
        <f>ROUND(SUMIFS('Data Sources'!L:L, 'Data Sources'!N:N, 'Anexa 2'!A24), 0)-ROUND(SUMIFS('Data Sources'!M:M, 'Data Sources'!N:N, 'Anexa 2'!A24), 0)</f>
        <v>0</v>
      </c>
      <c r="D24" s="6" t="s">
        <v>201</v>
      </c>
      <c r="F24" t="str">
        <f t="shared" si="0"/>
        <v>OK</v>
      </c>
      <c r="G24" t="str">
        <f t="shared" si="1"/>
        <v>OK</v>
      </c>
      <c r="H24" t="str">
        <f t="shared" si="2"/>
        <v>OK</v>
      </c>
      <c r="I24" t="str">
        <f t="shared" si="3"/>
        <v>OK</v>
      </c>
      <c r="J24" t="str">
        <f t="shared" si="4"/>
        <v>OK</v>
      </c>
    </row>
    <row r="25" spans="1:10" x14ac:dyDescent="0.35">
      <c r="A25" t="s">
        <v>221</v>
      </c>
      <c r="B25" t="s">
        <v>222</v>
      </c>
      <c r="C25" s="6">
        <f>ROUND(SUMIFS('Data Sources'!L:L, 'Data Sources'!N:N, 'Anexa 2'!A25), 0)-ROUND(SUMIFS('Data Sources'!M:M, 'Data Sources'!N:N, 'Anexa 2'!A25), 0)</f>
        <v>0</v>
      </c>
      <c r="D25" s="6" t="s">
        <v>201</v>
      </c>
      <c r="F25" t="str">
        <f t="shared" si="0"/>
        <v>OK</v>
      </c>
      <c r="G25" t="str">
        <f t="shared" si="1"/>
        <v>OK</v>
      </c>
      <c r="H25" t="str">
        <f t="shared" si="2"/>
        <v>OK</v>
      </c>
      <c r="I25" t="str">
        <f t="shared" si="3"/>
        <v>OK</v>
      </c>
      <c r="J25" t="str">
        <f t="shared" si="4"/>
        <v>OK</v>
      </c>
    </row>
    <row r="26" spans="1:10" x14ac:dyDescent="0.35">
      <c r="A26" t="s">
        <v>223</v>
      </c>
      <c r="B26" t="s">
        <v>224</v>
      </c>
      <c r="C26" s="6">
        <f>ROUND(SUMIFS('Data Sources'!L:L, 'Data Sources'!N:N, 'Anexa 2'!A26), 0)-ROUND(SUMIFS('Data Sources'!M:M, 'Data Sources'!N:N, 'Anexa 2'!A26), 0)</f>
        <v>227</v>
      </c>
      <c r="D26" s="6">
        <f>ROUND(SUMIFS('Data Sources'!L:L, 'Data Sources'!N:N, 'Anexa 2'!A26, 'Data Sources'!V:V, 1), 0)-ROUND(SUMIFS('Data Sources'!M:M, 'Data Sources'!N:N, 'Anexa 2'!A26, 'Data Sources'!V:V, 1), 0)</f>
        <v>0</v>
      </c>
    </row>
    <row r="27" spans="1:10" x14ac:dyDescent="0.35">
      <c r="A27" t="s">
        <v>225</v>
      </c>
      <c r="B27" t="s">
        <v>226</v>
      </c>
      <c r="C27" s="6">
        <f>ROUND(SUMIFS('Data Sources'!L:L, 'Data Sources'!N:N, 'Anexa 2'!A27), 0)-ROUND(SUMIFS('Data Sources'!M:M, 'Data Sources'!N:N, 'Anexa 2'!A27), 0)</f>
        <v>91221</v>
      </c>
      <c r="D27" s="6">
        <f>ROUND(SUMIFS('Data Sources'!L:L, 'Data Sources'!N:N, 'Anexa 2'!A27, 'Data Sources'!V:V, 1), 0)-ROUND(SUMIFS('Data Sources'!M:M, 'Data Sources'!N:N, 'Anexa 2'!A27, 'Data Sources'!V:V, 1), 0)</f>
        <v>0</v>
      </c>
    </row>
    <row r="28" spans="1:10" x14ac:dyDescent="0.35">
      <c r="A28" t="s">
        <v>123</v>
      </c>
      <c r="B28" t="s">
        <v>227</v>
      </c>
      <c r="C28" s="6">
        <f>ROUND(SUMIFS('Data Sources'!L:L, 'Data Sources'!N:N, 'Anexa 2'!A28), 0)-ROUND(SUMIFS('Data Sources'!M:M, 'Data Sources'!N:N, 'Anexa 2'!A28), 0)</f>
        <v>479453</v>
      </c>
      <c r="D28" s="6" t="s">
        <v>201</v>
      </c>
    </row>
    <row r="29" spans="1:10" x14ac:dyDescent="0.35">
      <c r="A29" t="s">
        <v>121</v>
      </c>
      <c r="B29" t="s">
        <v>228</v>
      </c>
      <c r="C29" s="6">
        <f>ROUND(SUMIFS('Data Sources'!L:L, 'Data Sources'!N:N, 'Anexa 2'!A29), 0)-ROUND(SUMIFS('Data Sources'!M:M, 'Data Sources'!N:N, 'Anexa 2'!A29), 0)</f>
        <v>0</v>
      </c>
      <c r="D29" s="6" t="s">
        <v>201</v>
      </c>
      <c r="F29" t="str">
        <f>IF(AND(LEN($C29)=0,LEN($C25)&gt;0,LEN($D25)&gt;0,LEN($E25)=0),"E-Introduceti VALOAREA TOTALA!","OK")</f>
        <v>OK</v>
      </c>
      <c r="G29" t="str">
        <f>IF(AND(LEN($C29)&gt;0,OR($C29&lt;0,$C29&gt;1000000000000000)),"E-VALOAREA TOTALA este numar&gt;=0 de lungime&lt; 15!","OK")</f>
        <v>OK</v>
      </c>
      <c r="H29" t="str">
        <f>IF(AND(LEN($C29)&gt;0,LEN($D29)=0),"E-Introduceti CREANTA ATASATA!","OK")</f>
        <v>OK</v>
      </c>
      <c r="I29" t="str">
        <f>IF(AND(LEN($D29)&gt;0,$D29&lt;&gt;"xxxxxxxxxxxx",OR($D29&lt;0,$D29&gt;1000000000000000)),"E-CREANTA ATASATA este numar&gt;=0 de lungime&lt; 15!","OK")</f>
        <v>OK</v>
      </c>
      <c r="J29" t="str">
        <f>IF(AND($D29&lt;&gt;"xxxxxxxxxxxx",$C29&lt;$D29),"E-Coloana B&gt;=coloana C!","OK")</f>
        <v>OK</v>
      </c>
    </row>
    <row r="30" spans="1:10" x14ac:dyDescent="0.35">
      <c r="D30" s="6"/>
    </row>
    <row r="31" spans="1:10" x14ac:dyDescent="0.35">
      <c r="A31" t="s">
        <v>229</v>
      </c>
      <c r="B31" t="s">
        <v>230</v>
      </c>
      <c r="C31" s="6">
        <f>SUM(C32:C39)</f>
        <v>877513</v>
      </c>
      <c r="D31" s="6">
        <f>SUM(D32:D39)</f>
        <v>6255</v>
      </c>
      <c r="F31" t="str">
        <f t="shared" ref="F31:F37" si="5">IF(AND(LEN($C31)=0,LEN($C30)&gt;0,LEN($D30)&gt;0,LEN($E30)=0),"E-Introduceti VALOAREA TOTALA!","OK")</f>
        <v>OK</v>
      </c>
      <c r="G31" t="str">
        <f>IF(AND(LEN($C31)&gt;0,OR($C31&lt;0,$C31&gt;1000000000000000)),"E-VALOAREA TOTALA este numar&gt;=0 de lungime&lt; 15!","OK")</f>
        <v>OK</v>
      </c>
      <c r="H31" t="str">
        <f t="shared" ref="H31:H37" si="6">IF(AND(LEN($C31)&gt;0,LEN($D31)=0),"E-Introduceti CREANTA ATASATA!","OK")</f>
        <v>OK</v>
      </c>
      <c r="I31" t="str">
        <f t="shared" ref="I31:I37" si="7">IF(AND(LEN($D31)&gt;0,$D31&lt;&gt;"xxxxxxxxxxxx",OR($D31&lt;0,$D31&gt;1000000000000000)),"E-CREANTA ATASATA este numar&gt;=0 de lungime&lt; 15!","OK")</f>
        <v>OK</v>
      </c>
    </row>
    <row r="32" spans="1:10" x14ac:dyDescent="0.35">
      <c r="A32" t="s">
        <v>124</v>
      </c>
      <c r="B32" t="s">
        <v>231</v>
      </c>
      <c r="C32" s="6">
        <f>ROUND(SUMIFS('Data Sources'!M:M, 'Data Sources'!N:N, 'Anexa 2'!A32), 0)-ROUND(SUMIFS('Data Sources'!L:L, 'Data Sources'!N:N, 'Anexa 2'!A32), 0)</f>
        <v>466780</v>
      </c>
      <c r="D32" s="6" t="s">
        <v>201</v>
      </c>
      <c r="F32" t="str">
        <f t="shared" si="5"/>
        <v>OK</v>
      </c>
      <c r="G32" t="str">
        <f>IF(AND(LEN($C32)&gt;0,OR($C32&lt;-999999999999,$C32&gt;99999999999999)),"E-VALOAREA TOTALA este numar intreg de lungime&lt; 15!","OK")</f>
        <v>OK</v>
      </c>
      <c r="H32" t="str">
        <f t="shared" si="6"/>
        <v>OK</v>
      </c>
      <c r="I32" t="str">
        <f t="shared" si="7"/>
        <v>OK</v>
      </c>
      <c r="J32" t="str">
        <f t="shared" ref="J32:J37" si="8">IF(AND($D32&lt;&gt;"xxxxxxxxxxxx",$C32&lt;$D32),"E-Coloana B&gt;=coloana C!","OK")</f>
        <v>OK</v>
      </c>
    </row>
    <row r="33" spans="1:10" x14ac:dyDescent="0.35">
      <c r="A33" t="s">
        <v>125</v>
      </c>
      <c r="B33" s="2" t="s">
        <v>232</v>
      </c>
      <c r="C33" s="6">
        <f>ROUND(SUMIFS('Data Sources'!M:M, 'Data Sources'!N:N, 'Anexa 2'!A33), 0)-ROUND(SUMIFS('Data Sources'!L:L, 'Data Sources'!N:N, 'Anexa 2'!A33), 0)</f>
        <v>364984</v>
      </c>
      <c r="D33" s="6">
        <f>ROUND(SUMIFS('Data Sources'!M:M, 'Data Sources'!N:N, 'Anexa 2'!A33, 'Data Sources'!V:V, 1), 0)-ROUND(SUMIFS('Data Sources'!L:L, 'Data Sources'!N:N, 'Anexa 2'!A33, 'Data Sources'!V:V, 1), 0)</f>
        <v>6255</v>
      </c>
      <c r="F33" t="str">
        <f t="shared" si="5"/>
        <v>OK</v>
      </c>
      <c r="G33" t="str">
        <f>IF(AND(LEN($C33)&gt;0,OR($C33&lt;0,$C33&gt;1000000000000000)),"E-VALOAREA TOTALA este numar&gt;=0 de lungime&lt; 15!","OK")</f>
        <v>OK</v>
      </c>
      <c r="H33" t="str">
        <f t="shared" si="6"/>
        <v>OK</v>
      </c>
      <c r="I33" t="str">
        <f t="shared" si="7"/>
        <v>OK</v>
      </c>
      <c r="J33" t="str">
        <f t="shared" si="8"/>
        <v>OK</v>
      </c>
    </row>
    <row r="34" spans="1:10" x14ac:dyDescent="0.35">
      <c r="A34" t="s">
        <v>145</v>
      </c>
      <c r="B34" t="s">
        <v>233</v>
      </c>
      <c r="C34" s="6">
        <f>ROUND(SUMIFS('Data Sources'!M:M, 'Data Sources'!N:N, 'Anexa 2'!A34), 0)-ROUND(SUMIFS('Data Sources'!L:L, 'Data Sources'!N:N, 'Anexa 2'!A34), 0)</f>
        <v>0</v>
      </c>
      <c r="D34" s="6">
        <f>ROUND(SUMIFS('Data Sources'!M:M, 'Data Sources'!N:N, 'Anexa 2'!A34, 'Data Sources'!V:V, 1), 0)-ROUND(SUMIFS('Data Sources'!L:L, 'Data Sources'!N:N, 'Anexa 2'!A34, 'Data Sources'!V:V, 1), 0)</f>
        <v>0</v>
      </c>
      <c r="F34" t="str">
        <f t="shared" si="5"/>
        <v>OK</v>
      </c>
      <c r="G34" t="str">
        <f>IF(AND(LEN($C34)&gt;0,OR($C34&lt;0,$C34&gt;1000000000000000)),"E-VALOAREA TOTALA este numar&gt;=0 de lungime&lt; 15!","OK")</f>
        <v>OK</v>
      </c>
      <c r="H34" t="str">
        <f t="shared" si="6"/>
        <v>OK</v>
      </c>
      <c r="I34" t="str">
        <f t="shared" si="7"/>
        <v>OK</v>
      </c>
      <c r="J34" t="str">
        <f t="shared" si="8"/>
        <v>OK</v>
      </c>
    </row>
    <row r="35" spans="1:10" x14ac:dyDescent="0.35">
      <c r="A35" t="s">
        <v>234</v>
      </c>
      <c r="B35" t="s">
        <v>220</v>
      </c>
      <c r="C35" s="6">
        <f>ROUND(SUMIFS('Data Sources'!M:M, 'Data Sources'!N:N, 'Anexa 2'!A35), 0)-ROUND(SUMIFS('Data Sources'!L:L, 'Data Sources'!N:N, 'Anexa 2'!A35), 0)</f>
        <v>0</v>
      </c>
      <c r="D35" s="6" t="s">
        <v>201</v>
      </c>
      <c r="F35" t="str">
        <f t="shared" si="5"/>
        <v>OK</v>
      </c>
      <c r="G35" t="str">
        <f>IF(AND(LEN($C35)&gt;0,OR($C35&lt;0,$C35&gt;1000000000000000)),"E-VALOAREA TOTALA este numar&gt;=0 de lungime&lt; 15!","OK")</f>
        <v>OK</v>
      </c>
      <c r="H35" t="str">
        <f t="shared" si="6"/>
        <v>OK</v>
      </c>
      <c r="I35" t="str">
        <f t="shared" si="7"/>
        <v>OK</v>
      </c>
      <c r="J35" t="str">
        <f t="shared" si="8"/>
        <v>OK</v>
      </c>
    </row>
    <row r="36" spans="1:10" x14ac:dyDescent="0.35">
      <c r="A36" t="s">
        <v>235</v>
      </c>
      <c r="B36" t="s">
        <v>222</v>
      </c>
      <c r="C36" s="6">
        <f>ROUND(SUMIFS('Data Sources'!M:M, 'Data Sources'!N:N, 'Anexa 2'!A36), 0)-ROUND(SUMIFS('Data Sources'!L:L, 'Data Sources'!N:N, 'Anexa 2'!A36), 0)</f>
        <v>0</v>
      </c>
      <c r="D36" s="6" t="s">
        <v>201</v>
      </c>
      <c r="F36" t="str">
        <f t="shared" si="5"/>
        <v>OK</v>
      </c>
      <c r="G36" t="str">
        <f>IF(AND(LEN($C36)&gt;0,OR($C36&lt;0,$C36&gt;1000000000000000)),"E-VALOAREA TOTALA este numar&gt;=0 de lungime&lt; 15!","OK")</f>
        <v>OK</v>
      </c>
      <c r="H36" t="str">
        <f t="shared" si="6"/>
        <v>OK</v>
      </c>
      <c r="I36" t="str">
        <f t="shared" si="7"/>
        <v>OK</v>
      </c>
      <c r="J36" t="str">
        <f t="shared" si="8"/>
        <v>OK</v>
      </c>
    </row>
    <row r="37" spans="1:10" x14ac:dyDescent="0.35">
      <c r="A37" t="s">
        <v>236</v>
      </c>
      <c r="B37" t="s">
        <v>237</v>
      </c>
      <c r="C37" s="6">
        <f>ROUND(SUMIFS('Data Sources'!M:M, 'Data Sources'!N:N, 'Anexa 2'!A37), 0)-ROUND(SUMIFS('Data Sources'!L:L, 'Data Sources'!N:N, 'Anexa 2'!A37), 0)</f>
        <v>11149</v>
      </c>
      <c r="D37" s="6">
        <f>ROUND(SUMIFS('Data Sources'!M:M, 'Data Sources'!N:N, 'Anexa 2'!A37, 'Data Sources'!V:V, 1), 0)-ROUND(SUMIFS('Data Sources'!L:L, 'Data Sources'!N:N, 'Anexa 2'!A37, 'Data Sources'!V:V, 1), 0)</f>
        <v>0</v>
      </c>
      <c r="F37" t="str">
        <f t="shared" si="5"/>
        <v>OK</v>
      </c>
      <c r="G37" t="str">
        <f>IF(AND(LEN($C37)&gt;0,OR($C37&lt;0,$C37&gt;1000000000000000)),"E-VALOAREA TOTALA este numar&gt;=0 de lungime&lt; 15!","OK")</f>
        <v>OK</v>
      </c>
      <c r="H37" t="str">
        <f t="shared" si="6"/>
        <v>OK</v>
      </c>
      <c r="I37" t="str">
        <f t="shared" si="7"/>
        <v>OK</v>
      </c>
      <c r="J37" t="str">
        <f t="shared" si="8"/>
        <v>OK</v>
      </c>
    </row>
    <row r="38" spans="1:10" x14ac:dyDescent="0.35">
      <c r="A38" t="s">
        <v>238</v>
      </c>
      <c r="B38" t="s">
        <v>239</v>
      </c>
      <c r="C38" s="6">
        <f>ROUND(SUMIFS('Data Sources'!M:M, 'Data Sources'!N:N, 'Anexa 2'!A38), 0)-ROUND(SUMIFS('Data Sources'!L:L, 'Data Sources'!N:N, 'Anexa 2'!A38), 0)</f>
        <v>34600</v>
      </c>
      <c r="D38" s="6">
        <f>ROUND(SUMIFS('Data Sources'!M:M, 'Data Sources'!N:N, 'Anexa 2'!A38, 'Data Sources'!V:V, 1), 0)-ROUND(SUMIFS('Data Sources'!L:L, 'Data Sources'!N:N, 'Anexa 2'!A38, 'Data Sources'!V:V, 1), 0)</f>
        <v>0</v>
      </c>
    </row>
    <row r="39" spans="1:10" x14ac:dyDescent="0.35">
      <c r="A39" t="s">
        <v>119</v>
      </c>
      <c r="B39" t="s">
        <v>173</v>
      </c>
      <c r="C39" s="6">
        <f>ROUND(SUMIFS('Data Sources'!M:M, 'Data Sources'!N:N, 'Anexa 2'!A39), 0)-ROUND(SUMIFS('Data Sources'!L:L, 'Data Sources'!N:N, 'Anexa 2'!A39), 0)</f>
        <v>0</v>
      </c>
      <c r="D39" s="6" t="s">
        <v>201</v>
      </c>
      <c r="F39" t="str">
        <f>IF(AND(LEN($C39)=0,LEN($C37)&gt;0,LEN($D37)&gt;0,LEN($E37)=0),"E-Introduceti VALOAREA TOTALA!","OK")</f>
        <v>OK</v>
      </c>
      <c r="G39" t="str">
        <f>IF(AND(LEN($C39)&gt;0,OR($C39&lt;0,$C39&gt;1000000000000000)),"E-VALOAREA TOTALA este numar&gt;=0 de lungime&lt; 15!","OK")</f>
        <v>OK</v>
      </c>
      <c r="H39" t="str">
        <f>IF(AND(LEN($C39)&gt;0,LEN($D39)=0),"E-Introduceti CREANTA ATASATA!","OK")</f>
        <v>OK</v>
      </c>
      <c r="I39" t="str">
        <f>IF(AND(LEN($D39)&gt;0,$D39&lt;&gt;"xxxxxxxxxxxx",OR($D39&lt;0,$D39&gt;1000000000000000)),"E-CREANTA ATASATA este numar&gt;=0 de lungime&lt; 15!","OK")</f>
        <v>OK</v>
      </c>
      <c r="J39" t="str">
        <f>IF(AND($D39&lt;&gt;"xxxxxxxxxxxx",$C39&lt;$D39),"E-Coloana B&gt;=coloana C!","OK")</f>
        <v>OK</v>
      </c>
    </row>
    <row r="41" spans="1:10" x14ac:dyDescent="0.35">
      <c r="B41" t="s">
        <v>240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scale="7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3"/>
  <sheetViews>
    <sheetView workbookViewId="0">
      <selection activeCell="B16" sqref="B16:C16"/>
    </sheetView>
  </sheetViews>
  <sheetFormatPr defaultRowHeight="14.5" x14ac:dyDescent="0.35"/>
  <cols>
    <col min="1" max="1" width="13.81640625" bestFit="1" customWidth="1"/>
    <col min="2" max="2" width="13.1796875" bestFit="1" customWidth="1"/>
    <col min="3" max="3" width="23" bestFit="1" customWidth="1"/>
  </cols>
  <sheetData>
    <row r="1" spans="1:9" x14ac:dyDescent="0.35">
      <c r="A1" t="s">
        <v>241</v>
      </c>
      <c r="B1" t="s">
        <v>242</v>
      </c>
      <c r="C1" t="s">
        <v>243</v>
      </c>
    </row>
    <row r="2" spans="1:9" x14ac:dyDescent="0.35">
      <c r="A2" t="s">
        <v>47</v>
      </c>
      <c r="B2" t="s">
        <v>47</v>
      </c>
      <c r="C2" t="s">
        <v>47</v>
      </c>
    </row>
    <row r="3" spans="1:9" x14ac:dyDescent="0.35">
      <c r="A3" t="s">
        <v>121</v>
      </c>
      <c r="B3" t="s">
        <v>142</v>
      </c>
      <c r="C3" t="s">
        <v>210</v>
      </c>
      <c r="I3" t="s">
        <v>244</v>
      </c>
    </row>
    <row r="4" spans="1:9" x14ac:dyDescent="0.35">
      <c r="A4" t="s">
        <v>122</v>
      </c>
      <c r="B4" t="s">
        <v>210</v>
      </c>
      <c r="C4" t="s">
        <v>212</v>
      </c>
    </row>
    <row r="5" spans="1:9" x14ac:dyDescent="0.35">
      <c r="A5" t="s">
        <v>124</v>
      </c>
      <c r="B5" t="s">
        <v>143</v>
      </c>
      <c r="C5" t="s">
        <v>143</v>
      </c>
    </row>
    <row r="6" spans="1:9" x14ac:dyDescent="0.35">
      <c r="A6" t="s">
        <v>120</v>
      </c>
      <c r="B6" t="s">
        <v>215</v>
      </c>
      <c r="C6" t="s">
        <v>215</v>
      </c>
    </row>
    <row r="7" spans="1:9" x14ac:dyDescent="0.35">
      <c r="B7" t="s">
        <v>217</v>
      </c>
      <c r="C7" t="s">
        <v>217</v>
      </c>
    </row>
    <row r="8" spans="1:9" x14ac:dyDescent="0.35">
      <c r="B8" t="s">
        <v>219</v>
      </c>
      <c r="C8" t="s">
        <v>219</v>
      </c>
    </row>
    <row r="9" spans="1:9" x14ac:dyDescent="0.35">
      <c r="B9" t="s">
        <v>221</v>
      </c>
      <c r="C9" t="s">
        <v>221</v>
      </c>
    </row>
    <row r="10" spans="1:9" x14ac:dyDescent="0.35">
      <c r="B10" t="s">
        <v>223</v>
      </c>
      <c r="C10" t="s">
        <v>223</v>
      </c>
    </row>
    <row r="11" spans="1:9" x14ac:dyDescent="0.35">
      <c r="B11" t="s">
        <v>225</v>
      </c>
      <c r="C11" t="s">
        <v>225</v>
      </c>
    </row>
    <row r="12" spans="1:9" x14ac:dyDescent="0.35">
      <c r="B12" t="s">
        <v>123</v>
      </c>
      <c r="C12" t="s">
        <v>123</v>
      </c>
    </row>
    <row r="13" spans="1:9" x14ac:dyDescent="0.35">
      <c r="B13" t="s">
        <v>121</v>
      </c>
      <c r="C13" t="s">
        <v>121</v>
      </c>
    </row>
    <row r="14" spans="1:9" x14ac:dyDescent="0.35">
      <c r="B14" t="s">
        <v>122</v>
      </c>
      <c r="C14" t="s">
        <v>122</v>
      </c>
    </row>
    <row r="15" spans="1:9" x14ac:dyDescent="0.35">
      <c r="B15" t="s">
        <v>245</v>
      </c>
      <c r="C15" t="s">
        <v>124</v>
      </c>
    </row>
    <row r="16" spans="1:9" x14ac:dyDescent="0.35">
      <c r="B16" t="s">
        <v>124</v>
      </c>
      <c r="C16" t="s">
        <v>125</v>
      </c>
    </row>
    <row r="17" spans="2:3" x14ac:dyDescent="0.35">
      <c r="B17" t="s">
        <v>125</v>
      </c>
      <c r="C17" t="s">
        <v>235</v>
      </c>
    </row>
    <row r="18" spans="2:3" x14ac:dyDescent="0.35">
      <c r="B18" t="s">
        <v>235</v>
      </c>
      <c r="C18" t="s">
        <v>236</v>
      </c>
    </row>
    <row r="19" spans="2:3" x14ac:dyDescent="0.35">
      <c r="B19" t="s">
        <v>236</v>
      </c>
      <c r="C19" t="s">
        <v>238</v>
      </c>
    </row>
    <row r="20" spans="2:3" x14ac:dyDescent="0.35">
      <c r="B20" t="s">
        <v>238</v>
      </c>
      <c r="C20" t="s">
        <v>120</v>
      </c>
    </row>
    <row r="21" spans="2:3" x14ac:dyDescent="0.35">
      <c r="B21" t="s">
        <v>119</v>
      </c>
    </row>
    <row r="22" spans="2:3" x14ac:dyDescent="0.35">
      <c r="B22" t="s">
        <v>172</v>
      </c>
    </row>
    <row r="23" spans="2:3" x14ac:dyDescent="0.35">
      <c r="B23" t="s">
        <v>120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3"/>
  <sheetViews>
    <sheetView workbookViewId="0">
      <selection activeCell="B24" sqref="B24:B25"/>
    </sheetView>
  </sheetViews>
  <sheetFormatPr defaultRowHeight="14.5" x14ac:dyDescent="0.35"/>
  <sheetData>
    <row r="1" spans="1:2" x14ac:dyDescent="0.35">
      <c r="A1" t="s">
        <v>246</v>
      </c>
    </row>
    <row r="2" spans="1:2" x14ac:dyDescent="0.35">
      <c r="A2" t="s">
        <v>247</v>
      </c>
      <c r="B2" t="s">
        <v>248</v>
      </c>
    </row>
    <row r="3" spans="1:2" x14ac:dyDescent="0.35">
      <c r="A3" t="s">
        <v>47</v>
      </c>
      <c r="B3" t="s">
        <v>200</v>
      </c>
    </row>
    <row r="4" spans="1:2" x14ac:dyDescent="0.35">
      <c r="A4" t="s">
        <v>142</v>
      </c>
      <c r="B4" t="s">
        <v>202</v>
      </c>
    </row>
    <row r="5" spans="1:2" x14ac:dyDescent="0.35">
      <c r="A5" t="s">
        <v>203</v>
      </c>
      <c r="B5" t="s">
        <v>204</v>
      </c>
    </row>
    <row r="6" spans="1:2" x14ac:dyDescent="0.35">
      <c r="A6" t="s">
        <v>205</v>
      </c>
      <c r="B6" t="s">
        <v>206</v>
      </c>
    </row>
    <row r="7" spans="1:2" x14ac:dyDescent="0.35">
      <c r="A7" t="s">
        <v>249</v>
      </c>
      <c r="B7" t="s">
        <v>250</v>
      </c>
    </row>
    <row r="8" spans="1:2" x14ac:dyDescent="0.35">
      <c r="A8" t="s">
        <v>251</v>
      </c>
      <c r="B8" t="s">
        <v>252</v>
      </c>
    </row>
    <row r="9" spans="1:2" x14ac:dyDescent="0.35">
      <c r="A9" t="s">
        <v>144</v>
      </c>
      <c r="B9" t="s">
        <v>253</v>
      </c>
    </row>
    <row r="10" spans="1:2" x14ac:dyDescent="0.35">
      <c r="A10" t="s">
        <v>130</v>
      </c>
      <c r="B10" t="s">
        <v>254</v>
      </c>
    </row>
    <row r="11" spans="1:2" x14ac:dyDescent="0.35">
      <c r="A11" t="s">
        <v>208</v>
      </c>
      <c r="B11" t="s">
        <v>209</v>
      </c>
    </row>
    <row r="12" spans="1:2" x14ac:dyDescent="0.35">
      <c r="A12" t="s">
        <v>210</v>
      </c>
      <c r="B12" t="s">
        <v>211</v>
      </c>
    </row>
    <row r="13" spans="1:2" x14ac:dyDescent="0.35">
      <c r="A13" t="s">
        <v>212</v>
      </c>
      <c r="B13" t="s">
        <v>213</v>
      </c>
    </row>
    <row r="14" spans="1:2" x14ac:dyDescent="0.35">
      <c r="A14" t="s">
        <v>143</v>
      </c>
      <c r="B14" t="s">
        <v>214</v>
      </c>
    </row>
    <row r="15" spans="1:2" x14ac:dyDescent="0.35">
      <c r="A15" t="s">
        <v>215</v>
      </c>
      <c r="B15" t="s">
        <v>216</v>
      </c>
    </row>
    <row r="16" spans="1:2" x14ac:dyDescent="0.35">
      <c r="A16" t="s">
        <v>217</v>
      </c>
      <c r="B16" t="s">
        <v>255</v>
      </c>
    </row>
    <row r="17" spans="1:2" x14ac:dyDescent="0.35">
      <c r="A17" t="s">
        <v>219</v>
      </c>
      <c r="B17" t="s">
        <v>220</v>
      </c>
    </row>
    <row r="18" spans="1:2" x14ac:dyDescent="0.35">
      <c r="A18" t="s">
        <v>221</v>
      </c>
      <c r="B18" t="s">
        <v>256</v>
      </c>
    </row>
    <row r="19" spans="1:2" x14ac:dyDescent="0.35">
      <c r="A19" t="s">
        <v>223</v>
      </c>
      <c r="B19" t="s">
        <v>257</v>
      </c>
    </row>
    <row r="20" spans="1:2" x14ac:dyDescent="0.35">
      <c r="A20" t="s">
        <v>225</v>
      </c>
      <c r="B20" t="s">
        <v>224</v>
      </c>
    </row>
    <row r="21" spans="1:2" x14ac:dyDescent="0.35">
      <c r="A21" t="s">
        <v>123</v>
      </c>
      <c r="B21" t="s">
        <v>226</v>
      </c>
    </row>
    <row r="22" spans="1:2" x14ac:dyDescent="0.35">
      <c r="A22" t="s">
        <v>121</v>
      </c>
      <c r="B22" t="s">
        <v>227</v>
      </c>
    </row>
    <row r="23" spans="1:2" x14ac:dyDescent="0.35">
      <c r="A23" t="s">
        <v>122</v>
      </c>
      <c r="B23" t="s">
        <v>228</v>
      </c>
    </row>
    <row r="24" spans="1:2" x14ac:dyDescent="0.35">
      <c r="A24" t="s">
        <v>124</v>
      </c>
      <c r="B24" t="s">
        <v>258</v>
      </c>
    </row>
    <row r="25" spans="1:2" x14ac:dyDescent="0.35">
      <c r="A25" t="s">
        <v>125</v>
      </c>
      <c r="B25" t="s">
        <v>259</v>
      </c>
    </row>
    <row r="26" spans="1:2" x14ac:dyDescent="0.35">
      <c r="A26" t="s">
        <v>145</v>
      </c>
      <c r="B26" t="s">
        <v>232</v>
      </c>
    </row>
    <row r="27" spans="1:2" x14ac:dyDescent="0.35">
      <c r="A27" t="s">
        <v>234</v>
      </c>
      <c r="B27" t="s">
        <v>233</v>
      </c>
    </row>
    <row r="28" spans="1:2" x14ac:dyDescent="0.35">
      <c r="A28" t="s">
        <v>235</v>
      </c>
      <c r="B28" t="s">
        <v>220</v>
      </c>
    </row>
    <row r="29" spans="1:2" x14ac:dyDescent="0.35">
      <c r="A29" t="s">
        <v>236</v>
      </c>
      <c r="B29" t="s">
        <v>256</v>
      </c>
    </row>
    <row r="30" spans="1:2" x14ac:dyDescent="0.35">
      <c r="A30" t="s">
        <v>238</v>
      </c>
      <c r="B30" t="s">
        <v>257</v>
      </c>
    </row>
    <row r="31" spans="1:2" x14ac:dyDescent="0.35">
      <c r="A31" t="s">
        <v>119</v>
      </c>
      <c r="B31" t="s">
        <v>237</v>
      </c>
    </row>
    <row r="32" spans="1:2" x14ac:dyDescent="0.35">
      <c r="A32" t="s">
        <v>172</v>
      </c>
      <c r="B32" t="s">
        <v>239</v>
      </c>
    </row>
    <row r="33" spans="1:2" x14ac:dyDescent="0.35">
      <c r="A33" t="s">
        <v>120</v>
      </c>
      <c r="B33" t="s">
        <v>173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29"/>
  <sheetViews>
    <sheetView workbookViewId="0">
      <selection activeCell="B22" sqref="B22"/>
    </sheetView>
  </sheetViews>
  <sheetFormatPr defaultRowHeight="14.5" x14ac:dyDescent="0.35"/>
  <sheetData>
    <row r="1" spans="1:2" x14ac:dyDescent="0.35">
      <c r="A1" t="s">
        <v>246</v>
      </c>
    </row>
    <row r="2" spans="1:2" x14ac:dyDescent="0.35">
      <c r="A2" t="s">
        <v>247</v>
      </c>
      <c r="B2" t="s">
        <v>248</v>
      </c>
    </row>
    <row r="3" spans="1:2" x14ac:dyDescent="0.35">
      <c r="A3" t="s">
        <v>198</v>
      </c>
      <c r="B3" t="s">
        <v>260</v>
      </c>
    </row>
    <row r="4" spans="1:2" x14ac:dyDescent="0.35">
      <c r="A4" t="s">
        <v>47</v>
      </c>
      <c r="B4" t="s">
        <v>200</v>
      </c>
    </row>
    <row r="5" spans="1:2" x14ac:dyDescent="0.35">
      <c r="A5" t="s">
        <v>142</v>
      </c>
      <c r="B5" t="s">
        <v>202</v>
      </c>
    </row>
    <row r="6" spans="1:2" x14ac:dyDescent="0.35">
      <c r="A6" t="s">
        <v>203</v>
      </c>
      <c r="B6" t="s">
        <v>204</v>
      </c>
    </row>
    <row r="7" spans="1:2" x14ac:dyDescent="0.35">
      <c r="A7" t="s">
        <v>205</v>
      </c>
      <c r="B7" t="s">
        <v>206</v>
      </c>
    </row>
    <row r="8" spans="1:2" x14ac:dyDescent="0.35">
      <c r="A8" t="s">
        <v>129</v>
      </c>
      <c r="B8" t="s">
        <v>207</v>
      </c>
    </row>
    <row r="9" spans="1:2" x14ac:dyDescent="0.35">
      <c r="A9" t="s">
        <v>208</v>
      </c>
      <c r="B9" t="s">
        <v>209</v>
      </c>
    </row>
    <row r="10" spans="1:2" x14ac:dyDescent="0.35">
      <c r="A10" t="s">
        <v>210</v>
      </c>
      <c r="B10" t="s">
        <v>211</v>
      </c>
    </row>
    <row r="11" spans="1:2" x14ac:dyDescent="0.35">
      <c r="A11" t="s">
        <v>212</v>
      </c>
      <c r="B11" t="s">
        <v>213</v>
      </c>
    </row>
    <row r="12" spans="1:2" x14ac:dyDescent="0.35">
      <c r="A12" t="s">
        <v>143</v>
      </c>
      <c r="B12" t="s">
        <v>214</v>
      </c>
    </row>
    <row r="13" spans="1:2" x14ac:dyDescent="0.35">
      <c r="A13" t="s">
        <v>215</v>
      </c>
      <c r="B13" t="s">
        <v>216</v>
      </c>
    </row>
    <row r="14" spans="1:2" x14ac:dyDescent="0.35">
      <c r="A14" t="s">
        <v>217</v>
      </c>
      <c r="B14" t="s">
        <v>218</v>
      </c>
    </row>
    <row r="15" spans="1:2" x14ac:dyDescent="0.35">
      <c r="A15" t="s">
        <v>219</v>
      </c>
      <c r="B15" t="s">
        <v>220</v>
      </c>
    </row>
    <row r="16" spans="1:2" x14ac:dyDescent="0.35">
      <c r="A16" t="s">
        <v>221</v>
      </c>
      <c r="B16" t="s">
        <v>222</v>
      </c>
    </row>
    <row r="17" spans="1:2" x14ac:dyDescent="0.35">
      <c r="A17" t="s">
        <v>223</v>
      </c>
      <c r="B17" t="s">
        <v>224</v>
      </c>
    </row>
    <row r="18" spans="1:2" x14ac:dyDescent="0.35">
      <c r="A18" t="s">
        <v>225</v>
      </c>
      <c r="B18" t="s">
        <v>226</v>
      </c>
    </row>
    <row r="19" spans="1:2" x14ac:dyDescent="0.35">
      <c r="A19" t="s">
        <v>123</v>
      </c>
      <c r="B19" t="s">
        <v>227</v>
      </c>
    </row>
    <row r="20" spans="1:2" x14ac:dyDescent="0.35">
      <c r="A20" t="s">
        <v>121</v>
      </c>
      <c r="B20" t="s">
        <v>228</v>
      </c>
    </row>
    <row r="21" spans="1:2" x14ac:dyDescent="0.35">
      <c r="A21" t="s">
        <v>229</v>
      </c>
      <c r="B21" t="s">
        <v>261</v>
      </c>
    </row>
    <row r="22" spans="1:2" x14ac:dyDescent="0.35">
      <c r="A22" t="s">
        <v>124</v>
      </c>
      <c r="B22" t="s">
        <v>231</v>
      </c>
    </row>
    <row r="23" spans="1:2" x14ac:dyDescent="0.35">
      <c r="A23" t="s">
        <v>125</v>
      </c>
      <c r="B23" t="s">
        <v>232</v>
      </c>
    </row>
    <row r="24" spans="1:2" x14ac:dyDescent="0.35">
      <c r="A24" t="s">
        <v>145</v>
      </c>
      <c r="B24" t="s">
        <v>233</v>
      </c>
    </row>
    <row r="25" spans="1:2" x14ac:dyDescent="0.35">
      <c r="A25" t="s">
        <v>234</v>
      </c>
      <c r="B25" t="s">
        <v>220</v>
      </c>
    </row>
    <row r="26" spans="1:2" x14ac:dyDescent="0.35">
      <c r="A26" t="s">
        <v>235</v>
      </c>
      <c r="B26" t="s">
        <v>222</v>
      </c>
    </row>
    <row r="27" spans="1:2" x14ac:dyDescent="0.35">
      <c r="A27" t="s">
        <v>236</v>
      </c>
      <c r="B27" t="s">
        <v>237</v>
      </c>
    </row>
    <row r="28" spans="1:2" x14ac:dyDescent="0.35">
      <c r="A28" t="s">
        <v>238</v>
      </c>
      <c r="B28" t="s">
        <v>239</v>
      </c>
    </row>
    <row r="29" spans="1:2" x14ac:dyDescent="0.35">
      <c r="A29" t="s">
        <v>119</v>
      </c>
      <c r="B29" t="s">
        <v>173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332"/>
  <sheetViews>
    <sheetView workbookViewId="0"/>
  </sheetViews>
  <sheetFormatPr defaultRowHeight="14.5" x14ac:dyDescent="0.35"/>
  <sheetData>
    <row r="1" spans="1:2" x14ac:dyDescent="0.35">
      <c r="A1" t="s">
        <v>247</v>
      </c>
      <c r="B1" t="s">
        <v>262</v>
      </c>
    </row>
    <row r="2" spans="1:2" x14ac:dyDescent="0.35">
      <c r="A2" t="s">
        <v>263</v>
      </c>
      <c r="B2" t="s">
        <v>264</v>
      </c>
    </row>
    <row r="3" spans="1:2" x14ac:dyDescent="0.35">
      <c r="A3" t="s">
        <v>265</v>
      </c>
      <c r="B3" t="s">
        <v>266</v>
      </c>
    </row>
    <row r="4" spans="1:2" x14ac:dyDescent="0.35">
      <c r="A4" t="s">
        <v>267</v>
      </c>
      <c r="B4" t="s">
        <v>268</v>
      </c>
    </row>
    <row r="5" spans="1:2" x14ac:dyDescent="0.35">
      <c r="A5" t="s">
        <v>269</v>
      </c>
      <c r="B5" t="s">
        <v>270</v>
      </c>
    </row>
    <row r="6" spans="1:2" x14ac:dyDescent="0.35">
      <c r="A6" t="s">
        <v>271</v>
      </c>
      <c r="B6" t="s">
        <v>272</v>
      </c>
    </row>
    <row r="7" spans="1:2" x14ac:dyDescent="0.35">
      <c r="A7" t="s">
        <v>273</v>
      </c>
      <c r="B7" t="s">
        <v>274</v>
      </c>
    </row>
    <row r="8" spans="1:2" x14ac:dyDescent="0.35">
      <c r="A8" t="s">
        <v>275</v>
      </c>
      <c r="B8" t="s">
        <v>276</v>
      </c>
    </row>
    <row r="9" spans="1:2" x14ac:dyDescent="0.35">
      <c r="A9" t="s">
        <v>277</v>
      </c>
      <c r="B9" t="s">
        <v>278</v>
      </c>
    </row>
    <row r="10" spans="1:2" x14ac:dyDescent="0.35">
      <c r="A10" t="s">
        <v>279</v>
      </c>
      <c r="B10" t="s">
        <v>280</v>
      </c>
    </row>
    <row r="11" spans="1:2" x14ac:dyDescent="0.35">
      <c r="A11" t="s">
        <v>281</v>
      </c>
      <c r="B11" t="s">
        <v>282</v>
      </c>
    </row>
    <row r="12" spans="1:2" x14ac:dyDescent="0.35">
      <c r="A12" t="s">
        <v>283</v>
      </c>
      <c r="B12" t="s">
        <v>284</v>
      </c>
    </row>
    <row r="13" spans="1:2" x14ac:dyDescent="0.35">
      <c r="A13" t="s">
        <v>285</v>
      </c>
      <c r="B13" t="s">
        <v>286</v>
      </c>
    </row>
    <row r="14" spans="1:2" x14ac:dyDescent="0.35">
      <c r="A14" t="s">
        <v>287</v>
      </c>
      <c r="B14" t="s">
        <v>288</v>
      </c>
    </row>
    <row r="15" spans="1:2" x14ac:dyDescent="0.35">
      <c r="A15" t="s">
        <v>289</v>
      </c>
      <c r="B15" t="s">
        <v>290</v>
      </c>
    </row>
    <row r="16" spans="1:2" x14ac:dyDescent="0.35">
      <c r="A16" t="s">
        <v>291</v>
      </c>
      <c r="B16" t="s">
        <v>292</v>
      </c>
    </row>
    <row r="17" spans="1:2" x14ac:dyDescent="0.35">
      <c r="A17" t="s">
        <v>293</v>
      </c>
      <c r="B17" t="s">
        <v>294</v>
      </c>
    </row>
    <row r="18" spans="1:2" x14ac:dyDescent="0.35">
      <c r="A18" t="s">
        <v>295</v>
      </c>
      <c r="B18" t="s">
        <v>296</v>
      </c>
    </row>
    <row r="19" spans="1:2" x14ac:dyDescent="0.35">
      <c r="A19" t="s">
        <v>297</v>
      </c>
      <c r="B19" t="s">
        <v>298</v>
      </c>
    </row>
    <row r="20" spans="1:2" x14ac:dyDescent="0.35">
      <c r="A20" t="s">
        <v>299</v>
      </c>
      <c r="B20" t="s">
        <v>300</v>
      </c>
    </row>
    <row r="21" spans="1:2" x14ac:dyDescent="0.35">
      <c r="A21" t="s">
        <v>301</v>
      </c>
      <c r="B21" t="s">
        <v>302</v>
      </c>
    </row>
    <row r="22" spans="1:2" x14ac:dyDescent="0.35">
      <c r="A22" t="s">
        <v>303</v>
      </c>
      <c r="B22" t="s">
        <v>304</v>
      </c>
    </row>
    <row r="23" spans="1:2" x14ac:dyDescent="0.35">
      <c r="A23" t="s">
        <v>305</v>
      </c>
      <c r="B23" t="s">
        <v>306</v>
      </c>
    </row>
    <row r="24" spans="1:2" x14ac:dyDescent="0.35">
      <c r="A24" t="s">
        <v>307</v>
      </c>
      <c r="B24" t="s">
        <v>308</v>
      </c>
    </row>
    <row r="25" spans="1:2" x14ac:dyDescent="0.35">
      <c r="A25" t="s">
        <v>309</v>
      </c>
      <c r="B25" t="s">
        <v>310</v>
      </c>
    </row>
    <row r="26" spans="1:2" x14ac:dyDescent="0.35">
      <c r="A26" t="s">
        <v>311</v>
      </c>
      <c r="B26" t="s">
        <v>312</v>
      </c>
    </row>
    <row r="27" spans="1:2" x14ac:dyDescent="0.35">
      <c r="A27" t="s">
        <v>313</v>
      </c>
      <c r="B27" t="s">
        <v>314</v>
      </c>
    </row>
    <row r="28" spans="1:2" x14ac:dyDescent="0.35">
      <c r="A28" t="s">
        <v>315</v>
      </c>
      <c r="B28" t="s">
        <v>316</v>
      </c>
    </row>
    <row r="29" spans="1:2" x14ac:dyDescent="0.35">
      <c r="A29" t="s">
        <v>317</v>
      </c>
      <c r="B29" t="s">
        <v>318</v>
      </c>
    </row>
    <row r="30" spans="1:2" x14ac:dyDescent="0.35">
      <c r="A30" t="s">
        <v>319</v>
      </c>
      <c r="B30" t="s">
        <v>320</v>
      </c>
    </row>
    <row r="31" spans="1:2" x14ac:dyDescent="0.35">
      <c r="A31" t="s">
        <v>321</v>
      </c>
      <c r="B31" t="s">
        <v>322</v>
      </c>
    </row>
    <row r="32" spans="1:2" x14ac:dyDescent="0.35">
      <c r="A32" t="s">
        <v>323</v>
      </c>
      <c r="B32" t="s">
        <v>324</v>
      </c>
    </row>
    <row r="33" spans="1:2" x14ac:dyDescent="0.35">
      <c r="A33" t="s">
        <v>325</v>
      </c>
      <c r="B33" t="s">
        <v>326</v>
      </c>
    </row>
    <row r="34" spans="1:2" x14ac:dyDescent="0.35">
      <c r="A34" t="s">
        <v>327</v>
      </c>
      <c r="B34" t="s">
        <v>328</v>
      </c>
    </row>
    <row r="35" spans="1:2" x14ac:dyDescent="0.35">
      <c r="A35" t="s">
        <v>329</v>
      </c>
      <c r="B35" t="s">
        <v>330</v>
      </c>
    </row>
    <row r="36" spans="1:2" x14ac:dyDescent="0.35">
      <c r="A36" t="s">
        <v>331</v>
      </c>
      <c r="B36" t="s">
        <v>332</v>
      </c>
    </row>
    <row r="37" spans="1:2" x14ac:dyDescent="0.35">
      <c r="A37" t="s">
        <v>333</v>
      </c>
      <c r="B37" t="s">
        <v>334</v>
      </c>
    </row>
    <row r="38" spans="1:2" x14ac:dyDescent="0.35">
      <c r="A38" t="s">
        <v>335</v>
      </c>
      <c r="B38" t="s">
        <v>336</v>
      </c>
    </row>
    <row r="39" spans="1:2" x14ac:dyDescent="0.35">
      <c r="A39" t="s">
        <v>337</v>
      </c>
      <c r="B39" t="s">
        <v>338</v>
      </c>
    </row>
    <row r="40" spans="1:2" x14ac:dyDescent="0.35">
      <c r="A40" t="s">
        <v>339</v>
      </c>
      <c r="B40" t="s">
        <v>340</v>
      </c>
    </row>
    <row r="41" spans="1:2" x14ac:dyDescent="0.35">
      <c r="A41" t="s">
        <v>341</v>
      </c>
      <c r="B41" t="s">
        <v>342</v>
      </c>
    </row>
    <row r="42" spans="1:2" x14ac:dyDescent="0.35">
      <c r="A42" t="s">
        <v>343</v>
      </c>
      <c r="B42" t="s">
        <v>344</v>
      </c>
    </row>
    <row r="43" spans="1:2" x14ac:dyDescent="0.35">
      <c r="A43" t="s">
        <v>345</v>
      </c>
      <c r="B43" t="s">
        <v>346</v>
      </c>
    </row>
    <row r="44" spans="1:2" x14ac:dyDescent="0.35">
      <c r="A44" t="s">
        <v>347</v>
      </c>
      <c r="B44" t="s">
        <v>348</v>
      </c>
    </row>
    <row r="45" spans="1:2" x14ac:dyDescent="0.35">
      <c r="A45" t="s">
        <v>349</v>
      </c>
      <c r="B45" t="s">
        <v>350</v>
      </c>
    </row>
    <row r="46" spans="1:2" x14ac:dyDescent="0.35">
      <c r="A46" t="s">
        <v>351</v>
      </c>
      <c r="B46" t="s">
        <v>352</v>
      </c>
    </row>
    <row r="47" spans="1:2" x14ac:dyDescent="0.35">
      <c r="A47" t="s">
        <v>353</v>
      </c>
      <c r="B47" t="s">
        <v>354</v>
      </c>
    </row>
    <row r="48" spans="1:2" x14ac:dyDescent="0.35">
      <c r="A48" t="s">
        <v>355</v>
      </c>
      <c r="B48" t="s">
        <v>356</v>
      </c>
    </row>
    <row r="49" spans="1:2" x14ac:dyDescent="0.35">
      <c r="A49" t="s">
        <v>357</v>
      </c>
      <c r="B49" t="s">
        <v>358</v>
      </c>
    </row>
    <row r="50" spans="1:2" x14ac:dyDescent="0.35">
      <c r="A50" t="s">
        <v>359</v>
      </c>
      <c r="B50" t="s">
        <v>360</v>
      </c>
    </row>
    <row r="51" spans="1:2" x14ac:dyDescent="0.35">
      <c r="A51" t="s">
        <v>361</v>
      </c>
      <c r="B51" t="s">
        <v>362</v>
      </c>
    </row>
    <row r="52" spans="1:2" x14ac:dyDescent="0.35">
      <c r="A52" t="s">
        <v>363</v>
      </c>
      <c r="B52" t="s">
        <v>364</v>
      </c>
    </row>
    <row r="53" spans="1:2" x14ac:dyDescent="0.35">
      <c r="A53" t="s">
        <v>365</v>
      </c>
      <c r="B53" t="s">
        <v>366</v>
      </c>
    </row>
    <row r="54" spans="1:2" x14ac:dyDescent="0.35">
      <c r="A54" t="s">
        <v>367</v>
      </c>
      <c r="B54" t="s">
        <v>368</v>
      </c>
    </row>
    <row r="55" spans="1:2" x14ac:dyDescent="0.35">
      <c r="A55" t="s">
        <v>369</v>
      </c>
      <c r="B55" t="s">
        <v>370</v>
      </c>
    </row>
    <row r="56" spans="1:2" x14ac:dyDescent="0.35">
      <c r="A56" t="s">
        <v>371</v>
      </c>
      <c r="B56" t="s">
        <v>372</v>
      </c>
    </row>
    <row r="57" spans="1:2" x14ac:dyDescent="0.35">
      <c r="A57" t="s">
        <v>373</v>
      </c>
      <c r="B57" t="s">
        <v>374</v>
      </c>
    </row>
    <row r="58" spans="1:2" x14ac:dyDescent="0.35">
      <c r="A58" t="s">
        <v>375</v>
      </c>
      <c r="B58" t="s">
        <v>376</v>
      </c>
    </row>
    <row r="59" spans="1:2" x14ac:dyDescent="0.35">
      <c r="A59" t="s">
        <v>377</v>
      </c>
      <c r="B59" t="s">
        <v>378</v>
      </c>
    </row>
    <row r="60" spans="1:2" x14ac:dyDescent="0.35">
      <c r="A60" t="s">
        <v>379</v>
      </c>
      <c r="B60" t="s">
        <v>380</v>
      </c>
    </row>
    <row r="61" spans="1:2" x14ac:dyDescent="0.35">
      <c r="A61" t="s">
        <v>381</v>
      </c>
      <c r="B61" t="s">
        <v>382</v>
      </c>
    </row>
    <row r="62" spans="1:2" x14ac:dyDescent="0.35">
      <c r="A62" t="s">
        <v>383</v>
      </c>
      <c r="B62" t="s">
        <v>384</v>
      </c>
    </row>
    <row r="63" spans="1:2" x14ac:dyDescent="0.35">
      <c r="A63" t="s">
        <v>385</v>
      </c>
      <c r="B63" t="s">
        <v>386</v>
      </c>
    </row>
    <row r="64" spans="1:2" x14ac:dyDescent="0.35">
      <c r="A64" t="s">
        <v>387</v>
      </c>
      <c r="B64" t="s">
        <v>388</v>
      </c>
    </row>
    <row r="65" spans="1:2" x14ac:dyDescent="0.35">
      <c r="A65" t="s">
        <v>389</v>
      </c>
      <c r="B65" t="s">
        <v>390</v>
      </c>
    </row>
    <row r="66" spans="1:2" x14ac:dyDescent="0.35">
      <c r="A66" t="s">
        <v>391</v>
      </c>
      <c r="B66" t="s">
        <v>392</v>
      </c>
    </row>
    <row r="67" spans="1:2" x14ac:dyDescent="0.35">
      <c r="A67" t="s">
        <v>393</v>
      </c>
      <c r="B67" t="s">
        <v>394</v>
      </c>
    </row>
    <row r="68" spans="1:2" x14ac:dyDescent="0.35">
      <c r="A68" t="s">
        <v>395</v>
      </c>
      <c r="B68" t="s">
        <v>396</v>
      </c>
    </row>
    <row r="69" spans="1:2" x14ac:dyDescent="0.35">
      <c r="A69" t="s">
        <v>397</v>
      </c>
      <c r="B69" t="s">
        <v>398</v>
      </c>
    </row>
    <row r="70" spans="1:2" x14ac:dyDescent="0.35">
      <c r="A70" t="s">
        <v>399</v>
      </c>
      <c r="B70" t="s">
        <v>400</v>
      </c>
    </row>
    <row r="71" spans="1:2" x14ac:dyDescent="0.35">
      <c r="A71" t="s">
        <v>401</v>
      </c>
      <c r="B71" t="s">
        <v>402</v>
      </c>
    </row>
    <row r="72" spans="1:2" x14ac:dyDescent="0.35">
      <c r="A72" t="s">
        <v>403</v>
      </c>
      <c r="B72" t="s">
        <v>404</v>
      </c>
    </row>
    <row r="73" spans="1:2" x14ac:dyDescent="0.35">
      <c r="A73" t="s">
        <v>405</v>
      </c>
      <c r="B73" t="s">
        <v>406</v>
      </c>
    </row>
    <row r="74" spans="1:2" x14ac:dyDescent="0.35">
      <c r="A74" t="s">
        <v>407</v>
      </c>
      <c r="B74" t="s">
        <v>408</v>
      </c>
    </row>
    <row r="75" spans="1:2" x14ac:dyDescent="0.35">
      <c r="A75" t="s">
        <v>409</v>
      </c>
      <c r="B75" t="s">
        <v>410</v>
      </c>
    </row>
    <row r="76" spans="1:2" x14ac:dyDescent="0.35">
      <c r="A76" t="s">
        <v>411</v>
      </c>
      <c r="B76" t="s">
        <v>412</v>
      </c>
    </row>
    <row r="77" spans="1:2" x14ac:dyDescent="0.35">
      <c r="A77" t="s">
        <v>413</v>
      </c>
      <c r="B77" t="s">
        <v>414</v>
      </c>
    </row>
    <row r="78" spans="1:2" x14ac:dyDescent="0.35">
      <c r="A78" t="s">
        <v>415</v>
      </c>
      <c r="B78" t="s">
        <v>416</v>
      </c>
    </row>
    <row r="79" spans="1:2" x14ac:dyDescent="0.35">
      <c r="A79" t="s">
        <v>417</v>
      </c>
      <c r="B79" t="s">
        <v>418</v>
      </c>
    </row>
    <row r="80" spans="1:2" x14ac:dyDescent="0.35">
      <c r="A80" t="s">
        <v>419</v>
      </c>
      <c r="B80" t="s">
        <v>420</v>
      </c>
    </row>
    <row r="81" spans="1:2" x14ac:dyDescent="0.35">
      <c r="A81" t="s">
        <v>421</v>
      </c>
      <c r="B81" t="s">
        <v>422</v>
      </c>
    </row>
    <row r="82" spans="1:2" x14ac:dyDescent="0.35">
      <c r="A82" t="s">
        <v>423</v>
      </c>
      <c r="B82" t="s">
        <v>424</v>
      </c>
    </row>
    <row r="83" spans="1:2" x14ac:dyDescent="0.35">
      <c r="A83" t="s">
        <v>425</v>
      </c>
      <c r="B83" t="s">
        <v>426</v>
      </c>
    </row>
    <row r="84" spans="1:2" x14ac:dyDescent="0.35">
      <c r="A84" t="s">
        <v>427</v>
      </c>
      <c r="B84" t="s">
        <v>428</v>
      </c>
    </row>
    <row r="85" spans="1:2" x14ac:dyDescent="0.35">
      <c r="A85" t="s">
        <v>429</v>
      </c>
      <c r="B85" t="s">
        <v>430</v>
      </c>
    </row>
    <row r="86" spans="1:2" x14ac:dyDescent="0.35">
      <c r="A86" t="s">
        <v>431</v>
      </c>
      <c r="B86" t="s">
        <v>432</v>
      </c>
    </row>
    <row r="87" spans="1:2" x14ac:dyDescent="0.35">
      <c r="A87" t="s">
        <v>433</v>
      </c>
      <c r="B87" t="s">
        <v>434</v>
      </c>
    </row>
    <row r="88" spans="1:2" x14ac:dyDescent="0.35">
      <c r="A88" t="s">
        <v>435</v>
      </c>
      <c r="B88" t="s">
        <v>436</v>
      </c>
    </row>
    <row r="89" spans="1:2" x14ac:dyDescent="0.35">
      <c r="A89" t="s">
        <v>437</v>
      </c>
      <c r="B89" t="s">
        <v>438</v>
      </c>
    </row>
    <row r="90" spans="1:2" x14ac:dyDescent="0.35">
      <c r="A90" t="s">
        <v>439</v>
      </c>
      <c r="B90" t="s">
        <v>440</v>
      </c>
    </row>
    <row r="91" spans="1:2" x14ac:dyDescent="0.35">
      <c r="A91" t="s">
        <v>441</v>
      </c>
      <c r="B91" t="s">
        <v>442</v>
      </c>
    </row>
    <row r="92" spans="1:2" x14ac:dyDescent="0.35">
      <c r="A92" t="s">
        <v>443</v>
      </c>
      <c r="B92" t="s">
        <v>444</v>
      </c>
    </row>
    <row r="93" spans="1:2" x14ac:dyDescent="0.35">
      <c r="A93" t="s">
        <v>445</v>
      </c>
      <c r="B93" t="s">
        <v>446</v>
      </c>
    </row>
    <row r="94" spans="1:2" x14ac:dyDescent="0.35">
      <c r="A94" t="s">
        <v>447</v>
      </c>
      <c r="B94" t="s">
        <v>448</v>
      </c>
    </row>
    <row r="95" spans="1:2" x14ac:dyDescent="0.35">
      <c r="A95" t="s">
        <v>449</v>
      </c>
      <c r="B95" t="s">
        <v>450</v>
      </c>
    </row>
    <row r="96" spans="1:2" x14ac:dyDescent="0.35">
      <c r="A96" t="s">
        <v>451</v>
      </c>
      <c r="B96" t="s">
        <v>452</v>
      </c>
    </row>
    <row r="97" spans="1:2" x14ac:dyDescent="0.35">
      <c r="A97" t="s">
        <v>453</v>
      </c>
      <c r="B97" t="s">
        <v>454</v>
      </c>
    </row>
    <row r="98" spans="1:2" x14ac:dyDescent="0.35">
      <c r="A98" t="s">
        <v>455</v>
      </c>
      <c r="B98" t="s">
        <v>456</v>
      </c>
    </row>
    <row r="99" spans="1:2" x14ac:dyDescent="0.35">
      <c r="A99" t="s">
        <v>457</v>
      </c>
      <c r="B99" t="s">
        <v>458</v>
      </c>
    </row>
    <row r="100" spans="1:2" x14ac:dyDescent="0.35">
      <c r="A100" t="s">
        <v>459</v>
      </c>
      <c r="B100" t="s">
        <v>460</v>
      </c>
    </row>
    <row r="101" spans="1:2" x14ac:dyDescent="0.35">
      <c r="A101" t="s">
        <v>461</v>
      </c>
      <c r="B101" t="s">
        <v>462</v>
      </c>
    </row>
    <row r="102" spans="1:2" x14ac:dyDescent="0.35">
      <c r="A102" t="s">
        <v>463</v>
      </c>
      <c r="B102" t="s">
        <v>464</v>
      </c>
    </row>
    <row r="103" spans="1:2" x14ac:dyDescent="0.35">
      <c r="A103" t="s">
        <v>465</v>
      </c>
      <c r="B103" t="s">
        <v>466</v>
      </c>
    </row>
    <row r="104" spans="1:2" x14ac:dyDescent="0.35">
      <c r="A104" t="s">
        <v>467</v>
      </c>
      <c r="B104" t="s">
        <v>468</v>
      </c>
    </row>
    <row r="105" spans="1:2" x14ac:dyDescent="0.35">
      <c r="A105" t="s">
        <v>469</v>
      </c>
      <c r="B105" t="s">
        <v>470</v>
      </c>
    </row>
    <row r="106" spans="1:2" x14ac:dyDescent="0.35">
      <c r="A106" t="s">
        <v>471</v>
      </c>
      <c r="B106" t="s">
        <v>472</v>
      </c>
    </row>
    <row r="107" spans="1:2" x14ac:dyDescent="0.35">
      <c r="A107" t="s">
        <v>473</v>
      </c>
      <c r="B107" t="s">
        <v>474</v>
      </c>
    </row>
    <row r="108" spans="1:2" x14ac:dyDescent="0.35">
      <c r="A108" t="s">
        <v>475</v>
      </c>
      <c r="B108" t="s">
        <v>476</v>
      </c>
    </row>
    <row r="109" spans="1:2" x14ac:dyDescent="0.35">
      <c r="A109" t="s">
        <v>477</v>
      </c>
      <c r="B109" t="s">
        <v>478</v>
      </c>
    </row>
    <row r="110" spans="1:2" x14ac:dyDescent="0.35">
      <c r="A110" t="s">
        <v>479</v>
      </c>
      <c r="B110" t="s">
        <v>480</v>
      </c>
    </row>
    <row r="111" spans="1:2" x14ac:dyDescent="0.35">
      <c r="A111" t="s">
        <v>481</v>
      </c>
      <c r="B111" t="s">
        <v>482</v>
      </c>
    </row>
    <row r="112" spans="1:2" x14ac:dyDescent="0.35">
      <c r="A112" t="s">
        <v>483</v>
      </c>
      <c r="B112" t="s">
        <v>484</v>
      </c>
    </row>
    <row r="113" spans="1:2" x14ac:dyDescent="0.35">
      <c r="A113" t="s">
        <v>485</v>
      </c>
      <c r="B113" t="s">
        <v>486</v>
      </c>
    </row>
    <row r="114" spans="1:2" x14ac:dyDescent="0.35">
      <c r="A114" t="s">
        <v>487</v>
      </c>
      <c r="B114" t="s">
        <v>488</v>
      </c>
    </row>
    <row r="115" spans="1:2" x14ac:dyDescent="0.35">
      <c r="A115" t="s">
        <v>489</v>
      </c>
      <c r="B115" t="s">
        <v>490</v>
      </c>
    </row>
    <row r="116" spans="1:2" x14ac:dyDescent="0.35">
      <c r="A116" t="s">
        <v>491</v>
      </c>
      <c r="B116" t="s">
        <v>492</v>
      </c>
    </row>
    <row r="117" spans="1:2" x14ac:dyDescent="0.35">
      <c r="A117" t="s">
        <v>493</v>
      </c>
      <c r="B117" t="s">
        <v>494</v>
      </c>
    </row>
    <row r="118" spans="1:2" x14ac:dyDescent="0.35">
      <c r="A118" t="s">
        <v>495</v>
      </c>
      <c r="B118" t="s">
        <v>496</v>
      </c>
    </row>
    <row r="119" spans="1:2" x14ac:dyDescent="0.35">
      <c r="A119" t="s">
        <v>497</v>
      </c>
      <c r="B119" t="s">
        <v>498</v>
      </c>
    </row>
    <row r="120" spans="1:2" x14ac:dyDescent="0.35">
      <c r="A120" t="s">
        <v>499</v>
      </c>
      <c r="B120" t="s">
        <v>500</v>
      </c>
    </row>
    <row r="121" spans="1:2" x14ac:dyDescent="0.35">
      <c r="A121" t="s">
        <v>501</v>
      </c>
      <c r="B121" t="s">
        <v>502</v>
      </c>
    </row>
    <row r="122" spans="1:2" x14ac:dyDescent="0.35">
      <c r="A122" t="s">
        <v>503</v>
      </c>
      <c r="B122" t="s">
        <v>504</v>
      </c>
    </row>
    <row r="123" spans="1:2" x14ac:dyDescent="0.35">
      <c r="A123" t="s">
        <v>505</v>
      </c>
      <c r="B123" t="s">
        <v>506</v>
      </c>
    </row>
    <row r="124" spans="1:2" x14ac:dyDescent="0.35">
      <c r="A124" t="s">
        <v>507</v>
      </c>
      <c r="B124" t="s">
        <v>508</v>
      </c>
    </row>
    <row r="125" spans="1:2" x14ac:dyDescent="0.35">
      <c r="A125" t="s">
        <v>509</v>
      </c>
      <c r="B125" t="s">
        <v>510</v>
      </c>
    </row>
    <row r="126" spans="1:2" x14ac:dyDescent="0.35">
      <c r="A126" t="s">
        <v>511</v>
      </c>
      <c r="B126" t="s">
        <v>512</v>
      </c>
    </row>
    <row r="127" spans="1:2" x14ac:dyDescent="0.35">
      <c r="A127" t="s">
        <v>513</v>
      </c>
      <c r="B127" t="s">
        <v>514</v>
      </c>
    </row>
    <row r="128" spans="1:2" x14ac:dyDescent="0.35">
      <c r="A128" t="s">
        <v>515</v>
      </c>
      <c r="B128" t="s">
        <v>516</v>
      </c>
    </row>
    <row r="129" spans="1:2" x14ac:dyDescent="0.35">
      <c r="A129" t="s">
        <v>517</v>
      </c>
      <c r="B129" t="s">
        <v>518</v>
      </c>
    </row>
    <row r="130" spans="1:2" x14ac:dyDescent="0.35">
      <c r="A130" t="s">
        <v>519</v>
      </c>
      <c r="B130" t="s">
        <v>520</v>
      </c>
    </row>
    <row r="131" spans="1:2" x14ac:dyDescent="0.35">
      <c r="A131" t="s">
        <v>521</v>
      </c>
      <c r="B131" t="s">
        <v>522</v>
      </c>
    </row>
    <row r="132" spans="1:2" x14ac:dyDescent="0.35">
      <c r="A132" t="s">
        <v>523</v>
      </c>
      <c r="B132" t="s">
        <v>524</v>
      </c>
    </row>
    <row r="133" spans="1:2" x14ac:dyDescent="0.35">
      <c r="A133" t="s">
        <v>525</v>
      </c>
      <c r="B133" t="s">
        <v>526</v>
      </c>
    </row>
    <row r="134" spans="1:2" x14ac:dyDescent="0.35">
      <c r="A134" t="s">
        <v>527</v>
      </c>
      <c r="B134" t="s">
        <v>528</v>
      </c>
    </row>
    <row r="135" spans="1:2" x14ac:dyDescent="0.35">
      <c r="A135" t="s">
        <v>529</v>
      </c>
      <c r="B135" t="s">
        <v>530</v>
      </c>
    </row>
    <row r="136" spans="1:2" x14ac:dyDescent="0.35">
      <c r="A136" t="s">
        <v>531</v>
      </c>
      <c r="B136" t="s">
        <v>532</v>
      </c>
    </row>
    <row r="137" spans="1:2" x14ac:dyDescent="0.35">
      <c r="A137" t="s">
        <v>533</v>
      </c>
      <c r="B137" t="s">
        <v>534</v>
      </c>
    </row>
    <row r="138" spans="1:2" x14ac:dyDescent="0.35">
      <c r="A138" t="s">
        <v>535</v>
      </c>
      <c r="B138" t="s">
        <v>536</v>
      </c>
    </row>
    <row r="139" spans="1:2" x14ac:dyDescent="0.35">
      <c r="A139" t="s">
        <v>537</v>
      </c>
      <c r="B139" t="s">
        <v>538</v>
      </c>
    </row>
    <row r="140" spans="1:2" x14ac:dyDescent="0.35">
      <c r="A140" t="s">
        <v>539</v>
      </c>
      <c r="B140" t="s">
        <v>540</v>
      </c>
    </row>
    <row r="141" spans="1:2" x14ac:dyDescent="0.35">
      <c r="A141" t="s">
        <v>541</v>
      </c>
      <c r="B141" t="s">
        <v>542</v>
      </c>
    </row>
    <row r="142" spans="1:2" x14ac:dyDescent="0.35">
      <c r="A142" t="s">
        <v>543</v>
      </c>
      <c r="B142" t="s">
        <v>544</v>
      </c>
    </row>
    <row r="143" spans="1:2" x14ac:dyDescent="0.35">
      <c r="A143" t="s">
        <v>545</v>
      </c>
      <c r="B143" t="s">
        <v>546</v>
      </c>
    </row>
    <row r="144" spans="1:2" x14ac:dyDescent="0.35">
      <c r="A144" t="s">
        <v>547</v>
      </c>
      <c r="B144" t="s">
        <v>548</v>
      </c>
    </row>
    <row r="145" spans="1:2" x14ac:dyDescent="0.35">
      <c r="A145" t="s">
        <v>549</v>
      </c>
      <c r="B145" t="s">
        <v>550</v>
      </c>
    </row>
    <row r="146" spans="1:2" x14ac:dyDescent="0.35">
      <c r="A146" t="s">
        <v>551</v>
      </c>
      <c r="B146" t="s">
        <v>552</v>
      </c>
    </row>
    <row r="147" spans="1:2" x14ac:dyDescent="0.35">
      <c r="A147" t="s">
        <v>553</v>
      </c>
      <c r="B147" t="s">
        <v>554</v>
      </c>
    </row>
    <row r="148" spans="1:2" x14ac:dyDescent="0.35">
      <c r="A148" t="s">
        <v>555</v>
      </c>
      <c r="B148" t="s">
        <v>556</v>
      </c>
    </row>
    <row r="149" spans="1:2" x14ac:dyDescent="0.35">
      <c r="A149" t="s">
        <v>557</v>
      </c>
      <c r="B149" t="s">
        <v>558</v>
      </c>
    </row>
    <row r="150" spans="1:2" x14ac:dyDescent="0.35">
      <c r="A150" t="s">
        <v>559</v>
      </c>
      <c r="B150" t="s">
        <v>560</v>
      </c>
    </row>
    <row r="151" spans="1:2" x14ac:dyDescent="0.35">
      <c r="A151" t="s">
        <v>561</v>
      </c>
      <c r="B151" t="s">
        <v>562</v>
      </c>
    </row>
    <row r="152" spans="1:2" x14ac:dyDescent="0.35">
      <c r="A152" t="s">
        <v>563</v>
      </c>
      <c r="B152" t="s">
        <v>564</v>
      </c>
    </row>
    <row r="153" spans="1:2" x14ac:dyDescent="0.35">
      <c r="A153" t="s">
        <v>565</v>
      </c>
      <c r="B153" t="s">
        <v>566</v>
      </c>
    </row>
    <row r="154" spans="1:2" x14ac:dyDescent="0.35">
      <c r="A154" t="s">
        <v>567</v>
      </c>
      <c r="B154" t="s">
        <v>568</v>
      </c>
    </row>
    <row r="155" spans="1:2" x14ac:dyDescent="0.35">
      <c r="A155" t="s">
        <v>569</v>
      </c>
      <c r="B155" t="s">
        <v>570</v>
      </c>
    </row>
    <row r="156" spans="1:2" x14ac:dyDescent="0.35">
      <c r="A156" t="s">
        <v>571</v>
      </c>
      <c r="B156" t="s">
        <v>572</v>
      </c>
    </row>
    <row r="157" spans="1:2" x14ac:dyDescent="0.35">
      <c r="A157" t="s">
        <v>573</v>
      </c>
      <c r="B157" t="s">
        <v>574</v>
      </c>
    </row>
    <row r="158" spans="1:2" x14ac:dyDescent="0.35">
      <c r="A158" t="s">
        <v>575</v>
      </c>
      <c r="B158" t="s">
        <v>576</v>
      </c>
    </row>
    <row r="159" spans="1:2" x14ac:dyDescent="0.35">
      <c r="A159" t="s">
        <v>577</v>
      </c>
      <c r="B159" t="s">
        <v>578</v>
      </c>
    </row>
    <row r="160" spans="1:2" x14ac:dyDescent="0.35">
      <c r="A160" t="s">
        <v>579</v>
      </c>
      <c r="B160" t="s">
        <v>580</v>
      </c>
    </row>
    <row r="161" spans="1:2" x14ac:dyDescent="0.35">
      <c r="A161" t="s">
        <v>581</v>
      </c>
      <c r="B161" t="s">
        <v>582</v>
      </c>
    </row>
    <row r="162" spans="1:2" x14ac:dyDescent="0.35">
      <c r="A162" t="s">
        <v>583</v>
      </c>
      <c r="B162" t="s">
        <v>584</v>
      </c>
    </row>
    <row r="163" spans="1:2" x14ac:dyDescent="0.35">
      <c r="A163" t="s">
        <v>585</v>
      </c>
      <c r="B163" t="s">
        <v>586</v>
      </c>
    </row>
    <row r="164" spans="1:2" x14ac:dyDescent="0.35">
      <c r="A164" t="s">
        <v>587</v>
      </c>
      <c r="B164" t="s">
        <v>588</v>
      </c>
    </row>
    <row r="165" spans="1:2" x14ac:dyDescent="0.35">
      <c r="A165" t="s">
        <v>589</v>
      </c>
      <c r="B165" t="s">
        <v>590</v>
      </c>
    </row>
    <row r="166" spans="1:2" x14ac:dyDescent="0.35">
      <c r="A166" t="s">
        <v>591</v>
      </c>
      <c r="B166" t="s">
        <v>592</v>
      </c>
    </row>
    <row r="167" spans="1:2" x14ac:dyDescent="0.35">
      <c r="A167" t="s">
        <v>593</v>
      </c>
      <c r="B167" t="s">
        <v>594</v>
      </c>
    </row>
    <row r="168" spans="1:2" x14ac:dyDescent="0.35">
      <c r="A168" t="s">
        <v>595</v>
      </c>
      <c r="B168" t="s">
        <v>596</v>
      </c>
    </row>
    <row r="169" spans="1:2" x14ac:dyDescent="0.35">
      <c r="A169" t="s">
        <v>597</v>
      </c>
      <c r="B169" t="s">
        <v>598</v>
      </c>
    </row>
    <row r="170" spans="1:2" x14ac:dyDescent="0.35">
      <c r="A170" t="s">
        <v>599</v>
      </c>
      <c r="B170" t="s">
        <v>600</v>
      </c>
    </row>
    <row r="171" spans="1:2" x14ac:dyDescent="0.35">
      <c r="A171" t="s">
        <v>601</v>
      </c>
      <c r="B171" t="s">
        <v>602</v>
      </c>
    </row>
    <row r="172" spans="1:2" x14ac:dyDescent="0.35">
      <c r="A172" t="s">
        <v>603</v>
      </c>
      <c r="B172" t="s">
        <v>604</v>
      </c>
    </row>
    <row r="173" spans="1:2" x14ac:dyDescent="0.35">
      <c r="A173" t="s">
        <v>605</v>
      </c>
      <c r="B173" t="s">
        <v>606</v>
      </c>
    </row>
    <row r="174" spans="1:2" x14ac:dyDescent="0.35">
      <c r="A174" t="s">
        <v>607</v>
      </c>
      <c r="B174" t="s">
        <v>608</v>
      </c>
    </row>
    <row r="175" spans="1:2" x14ac:dyDescent="0.35">
      <c r="A175" t="s">
        <v>609</v>
      </c>
      <c r="B175" t="s">
        <v>610</v>
      </c>
    </row>
    <row r="176" spans="1:2" x14ac:dyDescent="0.35">
      <c r="A176" t="s">
        <v>611</v>
      </c>
      <c r="B176" t="s">
        <v>612</v>
      </c>
    </row>
    <row r="177" spans="1:2" x14ac:dyDescent="0.35">
      <c r="A177" t="s">
        <v>613</v>
      </c>
      <c r="B177" t="s">
        <v>614</v>
      </c>
    </row>
    <row r="178" spans="1:2" x14ac:dyDescent="0.35">
      <c r="A178" t="s">
        <v>615</v>
      </c>
      <c r="B178" t="s">
        <v>616</v>
      </c>
    </row>
    <row r="179" spans="1:2" x14ac:dyDescent="0.35">
      <c r="A179" t="s">
        <v>617</v>
      </c>
      <c r="B179" t="s">
        <v>618</v>
      </c>
    </row>
    <row r="180" spans="1:2" x14ac:dyDescent="0.35">
      <c r="A180" t="s">
        <v>619</v>
      </c>
      <c r="B180" t="s">
        <v>620</v>
      </c>
    </row>
    <row r="181" spans="1:2" x14ac:dyDescent="0.35">
      <c r="A181" t="s">
        <v>621</v>
      </c>
      <c r="B181" t="s">
        <v>622</v>
      </c>
    </row>
    <row r="182" spans="1:2" x14ac:dyDescent="0.35">
      <c r="A182" t="s">
        <v>623</v>
      </c>
      <c r="B182" t="s">
        <v>624</v>
      </c>
    </row>
    <row r="183" spans="1:2" x14ac:dyDescent="0.35">
      <c r="A183" t="s">
        <v>625</v>
      </c>
      <c r="B183" t="s">
        <v>626</v>
      </c>
    </row>
    <row r="184" spans="1:2" x14ac:dyDescent="0.35">
      <c r="A184" t="s">
        <v>627</v>
      </c>
      <c r="B184" t="s">
        <v>628</v>
      </c>
    </row>
    <row r="185" spans="1:2" x14ac:dyDescent="0.35">
      <c r="A185" t="s">
        <v>629</v>
      </c>
      <c r="B185" t="s">
        <v>630</v>
      </c>
    </row>
    <row r="186" spans="1:2" x14ac:dyDescent="0.35">
      <c r="A186" t="s">
        <v>631</v>
      </c>
      <c r="B186" t="s">
        <v>632</v>
      </c>
    </row>
    <row r="187" spans="1:2" x14ac:dyDescent="0.35">
      <c r="A187" t="s">
        <v>633</v>
      </c>
      <c r="B187" t="s">
        <v>634</v>
      </c>
    </row>
    <row r="188" spans="1:2" x14ac:dyDescent="0.35">
      <c r="A188" t="s">
        <v>635</v>
      </c>
      <c r="B188" t="s">
        <v>636</v>
      </c>
    </row>
    <row r="189" spans="1:2" x14ac:dyDescent="0.35">
      <c r="A189" t="s">
        <v>637</v>
      </c>
      <c r="B189" t="s">
        <v>638</v>
      </c>
    </row>
    <row r="190" spans="1:2" x14ac:dyDescent="0.35">
      <c r="A190" t="s">
        <v>639</v>
      </c>
      <c r="B190" t="s">
        <v>640</v>
      </c>
    </row>
    <row r="191" spans="1:2" x14ac:dyDescent="0.35">
      <c r="A191" t="s">
        <v>48</v>
      </c>
      <c r="B191" t="s">
        <v>641</v>
      </c>
    </row>
    <row r="192" spans="1:2" x14ac:dyDescent="0.35">
      <c r="A192" t="s">
        <v>642</v>
      </c>
      <c r="B192" t="s">
        <v>643</v>
      </c>
    </row>
    <row r="193" spans="1:2" x14ac:dyDescent="0.35">
      <c r="A193" t="s">
        <v>644</v>
      </c>
      <c r="B193" t="s">
        <v>645</v>
      </c>
    </row>
    <row r="194" spans="1:2" x14ac:dyDescent="0.35">
      <c r="A194" t="s">
        <v>646</v>
      </c>
      <c r="B194" t="s">
        <v>647</v>
      </c>
    </row>
    <row r="195" spans="1:2" x14ac:dyDescent="0.35">
      <c r="A195" t="s">
        <v>648</v>
      </c>
      <c r="B195" t="s">
        <v>649</v>
      </c>
    </row>
    <row r="196" spans="1:2" x14ac:dyDescent="0.35">
      <c r="A196" t="s">
        <v>650</v>
      </c>
      <c r="B196" t="s">
        <v>651</v>
      </c>
    </row>
    <row r="197" spans="1:2" x14ac:dyDescent="0.35">
      <c r="A197" t="s">
        <v>652</v>
      </c>
      <c r="B197" t="s">
        <v>653</v>
      </c>
    </row>
    <row r="198" spans="1:2" x14ac:dyDescent="0.35">
      <c r="A198" t="s">
        <v>654</v>
      </c>
      <c r="B198" t="s">
        <v>655</v>
      </c>
    </row>
    <row r="199" spans="1:2" x14ac:dyDescent="0.35">
      <c r="A199" t="s">
        <v>656</v>
      </c>
      <c r="B199" t="s">
        <v>657</v>
      </c>
    </row>
    <row r="200" spans="1:2" x14ac:dyDescent="0.35">
      <c r="A200" t="s">
        <v>658</v>
      </c>
      <c r="B200" t="s">
        <v>659</v>
      </c>
    </row>
    <row r="201" spans="1:2" x14ac:dyDescent="0.35">
      <c r="A201" t="s">
        <v>660</v>
      </c>
      <c r="B201" t="s">
        <v>661</v>
      </c>
    </row>
    <row r="202" spans="1:2" x14ac:dyDescent="0.35">
      <c r="A202" t="s">
        <v>662</v>
      </c>
      <c r="B202" t="s">
        <v>663</v>
      </c>
    </row>
    <row r="203" spans="1:2" x14ac:dyDescent="0.35">
      <c r="A203" t="s">
        <v>664</v>
      </c>
      <c r="B203" t="s">
        <v>665</v>
      </c>
    </row>
    <row r="204" spans="1:2" x14ac:dyDescent="0.35">
      <c r="A204" t="s">
        <v>666</v>
      </c>
      <c r="B204" t="s">
        <v>667</v>
      </c>
    </row>
    <row r="205" spans="1:2" x14ac:dyDescent="0.35">
      <c r="A205" t="s">
        <v>668</v>
      </c>
      <c r="B205" t="s">
        <v>669</v>
      </c>
    </row>
    <row r="206" spans="1:2" x14ac:dyDescent="0.35">
      <c r="A206" t="s">
        <v>670</v>
      </c>
      <c r="B206" t="s">
        <v>671</v>
      </c>
    </row>
    <row r="207" spans="1:2" x14ac:dyDescent="0.35">
      <c r="A207" t="s">
        <v>672</v>
      </c>
      <c r="B207" t="s">
        <v>673</v>
      </c>
    </row>
    <row r="208" spans="1:2" x14ac:dyDescent="0.35">
      <c r="A208" t="s">
        <v>674</v>
      </c>
      <c r="B208" t="s">
        <v>675</v>
      </c>
    </row>
    <row r="209" spans="1:2" x14ac:dyDescent="0.35">
      <c r="A209" t="s">
        <v>676</v>
      </c>
      <c r="B209" t="s">
        <v>677</v>
      </c>
    </row>
    <row r="210" spans="1:2" x14ac:dyDescent="0.35">
      <c r="A210" t="s">
        <v>678</v>
      </c>
      <c r="B210" t="s">
        <v>679</v>
      </c>
    </row>
    <row r="211" spans="1:2" x14ac:dyDescent="0.35">
      <c r="A211" t="s">
        <v>680</v>
      </c>
      <c r="B211" t="s">
        <v>681</v>
      </c>
    </row>
    <row r="212" spans="1:2" x14ac:dyDescent="0.35">
      <c r="A212" t="s">
        <v>682</v>
      </c>
      <c r="B212" t="s">
        <v>683</v>
      </c>
    </row>
    <row r="213" spans="1:2" x14ac:dyDescent="0.35">
      <c r="A213" t="s">
        <v>684</v>
      </c>
      <c r="B213" t="s">
        <v>685</v>
      </c>
    </row>
    <row r="214" spans="1:2" x14ac:dyDescent="0.35">
      <c r="A214" t="s">
        <v>686</v>
      </c>
      <c r="B214" t="s">
        <v>687</v>
      </c>
    </row>
    <row r="215" spans="1:2" x14ac:dyDescent="0.35">
      <c r="A215" t="s">
        <v>688</v>
      </c>
      <c r="B215" t="s">
        <v>689</v>
      </c>
    </row>
    <row r="216" spans="1:2" x14ac:dyDescent="0.35">
      <c r="A216" t="s">
        <v>690</v>
      </c>
      <c r="B216" t="s">
        <v>691</v>
      </c>
    </row>
    <row r="217" spans="1:2" x14ac:dyDescent="0.35">
      <c r="A217" t="s">
        <v>692</v>
      </c>
      <c r="B217" t="s">
        <v>693</v>
      </c>
    </row>
    <row r="218" spans="1:2" x14ac:dyDescent="0.35">
      <c r="A218" t="s">
        <v>694</v>
      </c>
      <c r="B218" t="s">
        <v>695</v>
      </c>
    </row>
    <row r="219" spans="1:2" x14ac:dyDescent="0.35">
      <c r="A219" t="s">
        <v>696</v>
      </c>
      <c r="B219" t="s">
        <v>697</v>
      </c>
    </row>
    <row r="220" spans="1:2" x14ac:dyDescent="0.35">
      <c r="A220" t="s">
        <v>698</v>
      </c>
      <c r="B220" t="s">
        <v>699</v>
      </c>
    </row>
    <row r="221" spans="1:2" x14ac:dyDescent="0.35">
      <c r="A221" t="s">
        <v>700</v>
      </c>
      <c r="B221" t="s">
        <v>701</v>
      </c>
    </row>
    <row r="222" spans="1:2" x14ac:dyDescent="0.35">
      <c r="A222" t="s">
        <v>702</v>
      </c>
      <c r="B222" t="s">
        <v>703</v>
      </c>
    </row>
    <row r="223" spans="1:2" x14ac:dyDescent="0.35">
      <c r="A223" t="s">
        <v>704</v>
      </c>
      <c r="B223" t="s">
        <v>705</v>
      </c>
    </row>
    <row r="224" spans="1:2" x14ac:dyDescent="0.35">
      <c r="A224" t="s">
        <v>706</v>
      </c>
      <c r="B224" t="s">
        <v>707</v>
      </c>
    </row>
    <row r="225" spans="1:2" x14ac:dyDescent="0.35">
      <c r="A225" t="s">
        <v>708</v>
      </c>
      <c r="B225" t="s">
        <v>709</v>
      </c>
    </row>
    <row r="226" spans="1:2" x14ac:dyDescent="0.35">
      <c r="A226" t="s">
        <v>710</v>
      </c>
      <c r="B226" t="s">
        <v>711</v>
      </c>
    </row>
    <row r="227" spans="1:2" x14ac:dyDescent="0.35">
      <c r="A227" t="s">
        <v>712</v>
      </c>
      <c r="B227" t="s">
        <v>713</v>
      </c>
    </row>
    <row r="228" spans="1:2" x14ac:dyDescent="0.35">
      <c r="A228" t="s">
        <v>714</v>
      </c>
      <c r="B228" t="s">
        <v>715</v>
      </c>
    </row>
    <row r="229" spans="1:2" x14ac:dyDescent="0.35">
      <c r="A229" t="s">
        <v>716</v>
      </c>
      <c r="B229" t="s">
        <v>717</v>
      </c>
    </row>
    <row r="230" spans="1:2" x14ac:dyDescent="0.35">
      <c r="A230" t="s">
        <v>718</v>
      </c>
      <c r="B230" t="s">
        <v>719</v>
      </c>
    </row>
    <row r="231" spans="1:2" x14ac:dyDescent="0.35">
      <c r="A231" t="s">
        <v>720</v>
      </c>
      <c r="B231" t="s">
        <v>721</v>
      </c>
    </row>
    <row r="232" spans="1:2" x14ac:dyDescent="0.35">
      <c r="A232" t="s">
        <v>722</v>
      </c>
      <c r="B232" t="s">
        <v>723</v>
      </c>
    </row>
    <row r="233" spans="1:2" x14ac:dyDescent="0.35">
      <c r="A233" t="s">
        <v>724</v>
      </c>
      <c r="B233" t="s">
        <v>725</v>
      </c>
    </row>
    <row r="234" spans="1:2" x14ac:dyDescent="0.35">
      <c r="A234" t="s">
        <v>726</v>
      </c>
      <c r="B234" t="s">
        <v>727</v>
      </c>
    </row>
    <row r="235" spans="1:2" x14ac:dyDescent="0.35">
      <c r="A235" t="s">
        <v>728</v>
      </c>
      <c r="B235" t="s">
        <v>729</v>
      </c>
    </row>
    <row r="236" spans="1:2" x14ac:dyDescent="0.35">
      <c r="A236" t="s">
        <v>730</v>
      </c>
      <c r="B236" t="s">
        <v>731</v>
      </c>
    </row>
    <row r="237" spans="1:2" x14ac:dyDescent="0.35">
      <c r="A237" t="s">
        <v>732</v>
      </c>
      <c r="B237" t="s">
        <v>733</v>
      </c>
    </row>
    <row r="238" spans="1:2" x14ac:dyDescent="0.35">
      <c r="A238" t="s">
        <v>734</v>
      </c>
      <c r="B238" t="s">
        <v>735</v>
      </c>
    </row>
    <row r="239" spans="1:2" x14ac:dyDescent="0.35">
      <c r="A239" t="s">
        <v>736</v>
      </c>
      <c r="B239" t="s">
        <v>737</v>
      </c>
    </row>
    <row r="240" spans="1:2" x14ac:dyDescent="0.35">
      <c r="A240" t="s">
        <v>738</v>
      </c>
      <c r="B240" t="s">
        <v>739</v>
      </c>
    </row>
    <row r="241" spans="1:2" x14ac:dyDescent="0.35">
      <c r="A241" t="s">
        <v>740</v>
      </c>
      <c r="B241" t="s">
        <v>741</v>
      </c>
    </row>
    <row r="242" spans="1:2" x14ac:dyDescent="0.35">
      <c r="A242" t="s">
        <v>742</v>
      </c>
      <c r="B242" t="s">
        <v>743</v>
      </c>
    </row>
    <row r="243" spans="1:2" x14ac:dyDescent="0.35">
      <c r="A243" t="s">
        <v>744</v>
      </c>
      <c r="B243" t="s">
        <v>745</v>
      </c>
    </row>
    <row r="244" spans="1:2" x14ac:dyDescent="0.35">
      <c r="A244" t="s">
        <v>746</v>
      </c>
      <c r="B244" t="s">
        <v>747</v>
      </c>
    </row>
    <row r="245" spans="1:2" x14ac:dyDescent="0.35">
      <c r="A245" t="s">
        <v>748</v>
      </c>
      <c r="B245" t="s">
        <v>749</v>
      </c>
    </row>
    <row r="246" spans="1:2" x14ac:dyDescent="0.35">
      <c r="A246" t="s">
        <v>750</v>
      </c>
      <c r="B246" t="s">
        <v>751</v>
      </c>
    </row>
    <row r="247" spans="1:2" x14ac:dyDescent="0.35">
      <c r="A247" t="s">
        <v>752</v>
      </c>
      <c r="B247" t="s">
        <v>753</v>
      </c>
    </row>
    <row r="248" spans="1:2" x14ac:dyDescent="0.35">
      <c r="A248" t="s">
        <v>754</v>
      </c>
      <c r="B248" t="s">
        <v>755</v>
      </c>
    </row>
    <row r="249" spans="1:2" x14ac:dyDescent="0.35">
      <c r="A249" t="s">
        <v>756</v>
      </c>
      <c r="B249" t="s">
        <v>757</v>
      </c>
    </row>
    <row r="250" spans="1:2" x14ac:dyDescent="0.35">
      <c r="A250" t="s">
        <v>758</v>
      </c>
      <c r="B250" t="s">
        <v>759</v>
      </c>
    </row>
    <row r="251" spans="1:2" x14ac:dyDescent="0.35">
      <c r="A251" t="s">
        <v>760</v>
      </c>
      <c r="B251" t="s">
        <v>761</v>
      </c>
    </row>
    <row r="252" spans="1:2" x14ac:dyDescent="0.35">
      <c r="A252" t="s">
        <v>762</v>
      </c>
      <c r="B252" t="s">
        <v>763</v>
      </c>
    </row>
    <row r="253" spans="1:2" x14ac:dyDescent="0.35">
      <c r="A253" t="s">
        <v>764</v>
      </c>
      <c r="B253" t="s">
        <v>765</v>
      </c>
    </row>
    <row r="254" spans="1:2" x14ac:dyDescent="0.35">
      <c r="A254" t="s">
        <v>766</v>
      </c>
      <c r="B254" t="s">
        <v>767</v>
      </c>
    </row>
    <row r="255" spans="1:2" x14ac:dyDescent="0.35">
      <c r="A255" t="s">
        <v>768</v>
      </c>
      <c r="B255" t="s">
        <v>769</v>
      </c>
    </row>
    <row r="256" spans="1:2" x14ac:dyDescent="0.35">
      <c r="A256" t="s">
        <v>770</v>
      </c>
      <c r="B256" t="s">
        <v>771</v>
      </c>
    </row>
    <row r="257" spans="1:2" x14ac:dyDescent="0.35">
      <c r="A257" t="s">
        <v>772</v>
      </c>
      <c r="B257" t="s">
        <v>773</v>
      </c>
    </row>
    <row r="258" spans="1:2" x14ac:dyDescent="0.35">
      <c r="A258" t="s">
        <v>774</v>
      </c>
      <c r="B258" t="s">
        <v>775</v>
      </c>
    </row>
    <row r="259" spans="1:2" x14ac:dyDescent="0.35">
      <c r="A259" t="s">
        <v>776</v>
      </c>
      <c r="B259" t="s">
        <v>777</v>
      </c>
    </row>
    <row r="260" spans="1:2" x14ac:dyDescent="0.35">
      <c r="A260" t="s">
        <v>778</v>
      </c>
      <c r="B260" t="s">
        <v>779</v>
      </c>
    </row>
    <row r="261" spans="1:2" x14ac:dyDescent="0.35">
      <c r="A261" t="s">
        <v>780</v>
      </c>
      <c r="B261" t="s">
        <v>781</v>
      </c>
    </row>
    <row r="262" spans="1:2" x14ac:dyDescent="0.35">
      <c r="A262" t="s">
        <v>782</v>
      </c>
      <c r="B262" t="s">
        <v>783</v>
      </c>
    </row>
    <row r="263" spans="1:2" x14ac:dyDescent="0.35">
      <c r="A263" t="s">
        <v>784</v>
      </c>
      <c r="B263" t="s">
        <v>785</v>
      </c>
    </row>
    <row r="264" spans="1:2" x14ac:dyDescent="0.35">
      <c r="A264" t="s">
        <v>786</v>
      </c>
      <c r="B264" t="s">
        <v>787</v>
      </c>
    </row>
    <row r="265" spans="1:2" x14ac:dyDescent="0.35">
      <c r="A265" t="s">
        <v>788</v>
      </c>
      <c r="B265" t="s">
        <v>789</v>
      </c>
    </row>
    <row r="266" spans="1:2" x14ac:dyDescent="0.35">
      <c r="A266" t="s">
        <v>790</v>
      </c>
      <c r="B266" t="s">
        <v>791</v>
      </c>
    </row>
    <row r="267" spans="1:2" x14ac:dyDescent="0.35">
      <c r="A267" t="s">
        <v>792</v>
      </c>
      <c r="B267" t="s">
        <v>793</v>
      </c>
    </row>
    <row r="268" spans="1:2" x14ac:dyDescent="0.35">
      <c r="A268" t="s">
        <v>794</v>
      </c>
      <c r="B268" t="s">
        <v>795</v>
      </c>
    </row>
    <row r="269" spans="1:2" x14ac:dyDescent="0.35">
      <c r="A269" t="s">
        <v>796</v>
      </c>
      <c r="B269" t="s">
        <v>797</v>
      </c>
    </row>
    <row r="270" spans="1:2" x14ac:dyDescent="0.35">
      <c r="A270" t="s">
        <v>798</v>
      </c>
      <c r="B270" t="s">
        <v>799</v>
      </c>
    </row>
    <row r="271" spans="1:2" x14ac:dyDescent="0.35">
      <c r="A271" t="s">
        <v>800</v>
      </c>
      <c r="B271" t="s">
        <v>801</v>
      </c>
    </row>
    <row r="272" spans="1:2" x14ac:dyDescent="0.35">
      <c r="A272" t="s">
        <v>802</v>
      </c>
      <c r="B272" t="s">
        <v>803</v>
      </c>
    </row>
    <row r="273" spans="1:2" x14ac:dyDescent="0.35">
      <c r="A273" t="s">
        <v>804</v>
      </c>
      <c r="B273" t="s">
        <v>805</v>
      </c>
    </row>
    <row r="274" spans="1:2" x14ac:dyDescent="0.35">
      <c r="A274" t="s">
        <v>806</v>
      </c>
      <c r="B274" t="s">
        <v>807</v>
      </c>
    </row>
    <row r="275" spans="1:2" x14ac:dyDescent="0.35">
      <c r="A275" t="s">
        <v>808</v>
      </c>
      <c r="B275" t="s">
        <v>809</v>
      </c>
    </row>
    <row r="276" spans="1:2" x14ac:dyDescent="0.35">
      <c r="A276" t="s">
        <v>810</v>
      </c>
      <c r="B276" t="s">
        <v>811</v>
      </c>
    </row>
    <row r="277" spans="1:2" x14ac:dyDescent="0.35">
      <c r="A277" t="s">
        <v>812</v>
      </c>
      <c r="B277" t="s">
        <v>813</v>
      </c>
    </row>
    <row r="278" spans="1:2" x14ac:dyDescent="0.35">
      <c r="A278" t="s">
        <v>814</v>
      </c>
      <c r="B278" t="s">
        <v>815</v>
      </c>
    </row>
    <row r="279" spans="1:2" x14ac:dyDescent="0.35">
      <c r="A279" t="s">
        <v>816</v>
      </c>
      <c r="B279" t="s">
        <v>817</v>
      </c>
    </row>
    <row r="280" spans="1:2" x14ac:dyDescent="0.35">
      <c r="A280" t="s">
        <v>818</v>
      </c>
      <c r="B280" t="s">
        <v>819</v>
      </c>
    </row>
    <row r="281" spans="1:2" x14ac:dyDescent="0.35">
      <c r="A281" t="s">
        <v>820</v>
      </c>
      <c r="B281" t="s">
        <v>821</v>
      </c>
    </row>
    <row r="282" spans="1:2" x14ac:dyDescent="0.35">
      <c r="A282" t="s">
        <v>822</v>
      </c>
      <c r="B282" t="s">
        <v>823</v>
      </c>
    </row>
    <row r="283" spans="1:2" x14ac:dyDescent="0.35">
      <c r="A283" t="s">
        <v>824</v>
      </c>
      <c r="B283" t="s">
        <v>825</v>
      </c>
    </row>
    <row r="284" spans="1:2" x14ac:dyDescent="0.35">
      <c r="A284" t="s">
        <v>826</v>
      </c>
      <c r="B284" t="s">
        <v>827</v>
      </c>
    </row>
    <row r="285" spans="1:2" x14ac:dyDescent="0.35">
      <c r="A285" t="s">
        <v>828</v>
      </c>
      <c r="B285" t="s">
        <v>829</v>
      </c>
    </row>
    <row r="286" spans="1:2" x14ac:dyDescent="0.35">
      <c r="A286" t="s">
        <v>830</v>
      </c>
      <c r="B286" t="s">
        <v>831</v>
      </c>
    </row>
    <row r="287" spans="1:2" x14ac:dyDescent="0.35">
      <c r="A287" t="s">
        <v>832</v>
      </c>
      <c r="B287" t="s">
        <v>833</v>
      </c>
    </row>
    <row r="288" spans="1:2" x14ac:dyDescent="0.35">
      <c r="A288" t="s">
        <v>834</v>
      </c>
      <c r="B288" t="s">
        <v>835</v>
      </c>
    </row>
    <row r="289" spans="1:2" x14ac:dyDescent="0.35">
      <c r="A289" t="s">
        <v>836</v>
      </c>
      <c r="B289" t="s">
        <v>837</v>
      </c>
    </row>
    <row r="290" spans="1:2" x14ac:dyDescent="0.35">
      <c r="A290" t="s">
        <v>838</v>
      </c>
      <c r="B290" t="s">
        <v>839</v>
      </c>
    </row>
    <row r="291" spans="1:2" x14ac:dyDescent="0.35">
      <c r="A291" t="s">
        <v>840</v>
      </c>
      <c r="B291" t="s">
        <v>841</v>
      </c>
    </row>
    <row r="292" spans="1:2" x14ac:dyDescent="0.35">
      <c r="A292" t="s">
        <v>842</v>
      </c>
      <c r="B292" t="s">
        <v>843</v>
      </c>
    </row>
    <row r="293" spans="1:2" x14ac:dyDescent="0.35">
      <c r="A293" t="s">
        <v>844</v>
      </c>
      <c r="B293" t="s">
        <v>845</v>
      </c>
    </row>
    <row r="294" spans="1:2" x14ac:dyDescent="0.35">
      <c r="A294" t="s">
        <v>846</v>
      </c>
      <c r="B294" t="s">
        <v>847</v>
      </c>
    </row>
    <row r="295" spans="1:2" x14ac:dyDescent="0.35">
      <c r="A295" t="s">
        <v>848</v>
      </c>
      <c r="B295" t="s">
        <v>849</v>
      </c>
    </row>
    <row r="296" spans="1:2" x14ac:dyDescent="0.35">
      <c r="A296" t="s">
        <v>850</v>
      </c>
      <c r="B296" t="s">
        <v>851</v>
      </c>
    </row>
    <row r="297" spans="1:2" x14ac:dyDescent="0.35">
      <c r="A297" t="s">
        <v>852</v>
      </c>
      <c r="B297" t="s">
        <v>853</v>
      </c>
    </row>
    <row r="298" spans="1:2" x14ac:dyDescent="0.35">
      <c r="A298" t="s">
        <v>854</v>
      </c>
      <c r="B298" t="s">
        <v>855</v>
      </c>
    </row>
    <row r="299" spans="1:2" x14ac:dyDescent="0.35">
      <c r="A299" t="s">
        <v>856</v>
      </c>
      <c r="B299" t="s">
        <v>857</v>
      </c>
    </row>
    <row r="300" spans="1:2" x14ac:dyDescent="0.35">
      <c r="A300" t="s">
        <v>858</v>
      </c>
      <c r="B300" t="s">
        <v>859</v>
      </c>
    </row>
    <row r="301" spans="1:2" x14ac:dyDescent="0.35">
      <c r="A301" t="s">
        <v>860</v>
      </c>
      <c r="B301" t="s">
        <v>861</v>
      </c>
    </row>
    <row r="302" spans="1:2" x14ac:dyDescent="0.35">
      <c r="A302" t="s">
        <v>862</v>
      </c>
      <c r="B302" t="s">
        <v>863</v>
      </c>
    </row>
    <row r="303" spans="1:2" x14ac:dyDescent="0.35">
      <c r="A303" t="s">
        <v>864</v>
      </c>
      <c r="B303" t="s">
        <v>865</v>
      </c>
    </row>
    <row r="304" spans="1:2" x14ac:dyDescent="0.35">
      <c r="A304" t="s">
        <v>866</v>
      </c>
      <c r="B304" t="s">
        <v>867</v>
      </c>
    </row>
    <row r="305" spans="1:2" x14ac:dyDescent="0.35">
      <c r="A305" t="s">
        <v>868</v>
      </c>
      <c r="B305" t="s">
        <v>869</v>
      </c>
    </row>
    <row r="306" spans="1:2" x14ac:dyDescent="0.35">
      <c r="A306" t="s">
        <v>870</v>
      </c>
      <c r="B306" t="s">
        <v>871</v>
      </c>
    </row>
    <row r="307" spans="1:2" x14ac:dyDescent="0.35">
      <c r="A307" t="s">
        <v>872</v>
      </c>
      <c r="B307" t="s">
        <v>873</v>
      </c>
    </row>
    <row r="308" spans="1:2" x14ac:dyDescent="0.35">
      <c r="A308" t="s">
        <v>874</v>
      </c>
      <c r="B308" t="s">
        <v>875</v>
      </c>
    </row>
    <row r="309" spans="1:2" x14ac:dyDescent="0.35">
      <c r="A309" t="s">
        <v>876</v>
      </c>
      <c r="B309" t="s">
        <v>877</v>
      </c>
    </row>
    <row r="310" spans="1:2" x14ac:dyDescent="0.35">
      <c r="A310" t="s">
        <v>878</v>
      </c>
      <c r="B310" t="s">
        <v>879</v>
      </c>
    </row>
    <row r="311" spans="1:2" x14ac:dyDescent="0.35">
      <c r="A311" t="s">
        <v>880</v>
      </c>
      <c r="B311" t="s">
        <v>881</v>
      </c>
    </row>
    <row r="312" spans="1:2" x14ac:dyDescent="0.35">
      <c r="A312" t="s">
        <v>882</v>
      </c>
      <c r="B312" t="s">
        <v>883</v>
      </c>
    </row>
    <row r="313" spans="1:2" x14ac:dyDescent="0.35">
      <c r="A313" t="s">
        <v>884</v>
      </c>
      <c r="B313" t="s">
        <v>885</v>
      </c>
    </row>
    <row r="314" spans="1:2" x14ac:dyDescent="0.35">
      <c r="A314" t="s">
        <v>886</v>
      </c>
      <c r="B314" t="s">
        <v>887</v>
      </c>
    </row>
    <row r="315" spans="1:2" x14ac:dyDescent="0.35">
      <c r="A315" t="s">
        <v>888</v>
      </c>
      <c r="B315" t="s">
        <v>889</v>
      </c>
    </row>
    <row r="316" spans="1:2" x14ac:dyDescent="0.35">
      <c r="A316" t="s">
        <v>890</v>
      </c>
      <c r="B316" t="s">
        <v>891</v>
      </c>
    </row>
    <row r="317" spans="1:2" x14ac:dyDescent="0.35">
      <c r="A317" t="s">
        <v>892</v>
      </c>
      <c r="B317" t="s">
        <v>893</v>
      </c>
    </row>
    <row r="318" spans="1:2" x14ac:dyDescent="0.35">
      <c r="A318" t="s">
        <v>894</v>
      </c>
      <c r="B318" t="s">
        <v>895</v>
      </c>
    </row>
    <row r="319" spans="1:2" x14ac:dyDescent="0.35">
      <c r="A319" t="s">
        <v>896</v>
      </c>
      <c r="B319" t="s">
        <v>897</v>
      </c>
    </row>
    <row r="320" spans="1:2" x14ac:dyDescent="0.35">
      <c r="A320" t="s">
        <v>898</v>
      </c>
      <c r="B320" t="s">
        <v>899</v>
      </c>
    </row>
    <row r="321" spans="1:2" x14ac:dyDescent="0.35">
      <c r="A321" t="s">
        <v>900</v>
      </c>
      <c r="B321" t="s">
        <v>901</v>
      </c>
    </row>
    <row r="322" spans="1:2" x14ac:dyDescent="0.35">
      <c r="A322" t="s">
        <v>902</v>
      </c>
      <c r="B322" t="s">
        <v>903</v>
      </c>
    </row>
    <row r="323" spans="1:2" x14ac:dyDescent="0.35">
      <c r="A323" t="s">
        <v>904</v>
      </c>
      <c r="B323" t="s">
        <v>905</v>
      </c>
    </row>
    <row r="324" spans="1:2" x14ac:dyDescent="0.35">
      <c r="A324" t="s">
        <v>906</v>
      </c>
      <c r="B324" t="s">
        <v>907</v>
      </c>
    </row>
    <row r="325" spans="1:2" x14ac:dyDescent="0.35">
      <c r="A325" t="s">
        <v>908</v>
      </c>
      <c r="B325" t="s">
        <v>909</v>
      </c>
    </row>
    <row r="326" spans="1:2" x14ac:dyDescent="0.35">
      <c r="A326" t="s">
        <v>910</v>
      </c>
      <c r="B326" t="s">
        <v>911</v>
      </c>
    </row>
    <row r="327" spans="1:2" x14ac:dyDescent="0.35">
      <c r="A327" t="s">
        <v>912</v>
      </c>
      <c r="B327" t="s">
        <v>913</v>
      </c>
    </row>
    <row r="328" spans="1:2" x14ac:dyDescent="0.35">
      <c r="A328" t="s">
        <v>914</v>
      </c>
      <c r="B328" t="s">
        <v>915</v>
      </c>
    </row>
    <row r="329" spans="1:2" x14ac:dyDescent="0.35">
      <c r="A329" t="s">
        <v>916</v>
      </c>
      <c r="B329" t="s">
        <v>917</v>
      </c>
    </row>
    <row r="330" spans="1:2" x14ac:dyDescent="0.35">
      <c r="A330" t="s">
        <v>918</v>
      </c>
      <c r="B330" t="s">
        <v>919</v>
      </c>
    </row>
    <row r="331" spans="1:2" x14ac:dyDescent="0.35">
      <c r="A331" t="s">
        <v>920</v>
      </c>
      <c r="B331" t="s">
        <v>921</v>
      </c>
    </row>
    <row r="332" spans="1:2" x14ac:dyDescent="0.35">
      <c r="A332" t="s">
        <v>922</v>
      </c>
      <c r="B332" t="s">
        <v>923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</vt:i4>
      </vt:variant>
    </vt:vector>
  </HeadingPairs>
  <TitlesOfParts>
    <vt:vector size="10" baseType="lpstr">
      <vt:lpstr>Parametri</vt:lpstr>
      <vt:lpstr>Data Sources</vt:lpstr>
      <vt:lpstr>Unique Combinations</vt:lpstr>
      <vt:lpstr>Anexa 1</vt:lpstr>
      <vt:lpstr>Anexa 2</vt:lpstr>
      <vt:lpstr>Validari</vt:lpstr>
      <vt:lpstr>Instrumente AN1</vt:lpstr>
      <vt:lpstr>Instrumente AN2</vt:lpstr>
      <vt:lpstr>Tari</vt:lpstr>
      <vt:lpstr>'Anexa 2'!Print_Area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Stefan Nicoara</cp:lastModifiedBy>
  <cp:lastPrinted>2022-07-28T10:17:12Z</cp:lastPrinted>
  <dcterms:created xsi:type="dcterms:W3CDTF">2022-07-27T08:19:33Z</dcterms:created>
  <dcterms:modified xsi:type="dcterms:W3CDTF">2022-08-10T06:13:31Z</dcterms:modified>
  <cp:category/>
</cp:coreProperties>
</file>